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DA857C10-1A4A-45CA-B68B-DFE28A2DF590}" xr6:coauthVersionLast="47" xr6:coauthVersionMax="47" xr10:uidLastSave="{00000000-0000-0000-0000-000000000000}"/>
  <bookViews>
    <workbookView xWindow="-113" yWindow="-113" windowWidth="24267" windowHeight="13148" tabRatio="919" firstSheet="4" activeTab="4" xr2:uid="{00000000-000D-0000-FFFF-FFFF00000000}"/>
  </bookViews>
  <sheets>
    <sheet name="Přehled dodání" sheetId="1" r:id="rId1"/>
    <sheet name="Datové podklady" sheetId="4" r:id="rId2"/>
    <sheet name="Měsíční výroba PDF" sheetId="5" state="hidden" r:id="rId3"/>
    <sheet name="Měsíční výroba (CZ)_PDF " sheetId="6" r:id="rId4"/>
    <sheet name="Kvartální výroba (CZ)_XLS" sheetId="11" r:id="rId5"/>
    <sheet name="List1" sheetId="14" state="hidden" r:id="rId6"/>
  </sheets>
  <definedNames>
    <definedName name="_xlnm.Print_Area" localSheetId="1">'Datové podklady'!$C$143:$AJ$309</definedName>
    <definedName name="_xlnm.Print_Area" localSheetId="4">'Kvartální výroba (CZ)_XLS'!$A$1:$S$484</definedName>
    <definedName name="_xlnm.Print_Area" localSheetId="3">'Měsíční výroba (CZ)_PDF '!$A$1:$V$112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82" i="4" l="1"/>
  <c r="BF175" i="4"/>
  <c r="AQ182" i="4"/>
  <c r="AQ175" i="4"/>
  <c r="AQ157" i="4"/>
  <c r="BF157" i="4"/>
  <c r="V129" i="4" l="1"/>
  <c r="U129" i="4"/>
  <c r="T129" i="4"/>
  <c r="V128" i="4"/>
  <c r="U128" i="4"/>
  <c r="T128" i="4"/>
  <c r="V127" i="4"/>
  <c r="U127" i="4"/>
  <c r="T127" i="4"/>
  <c r="S129" i="4"/>
  <c r="R129" i="4"/>
  <c r="Q129" i="4"/>
  <c r="S128" i="4"/>
  <c r="R128" i="4"/>
  <c r="Q128" i="4"/>
  <c r="S127" i="4"/>
  <c r="R127" i="4"/>
  <c r="Q127" i="4"/>
  <c r="Q73" i="4" l="1"/>
  <c r="P26" i="4" l="1"/>
  <c r="V44" i="4" l="1"/>
  <c r="S44" i="4"/>
  <c r="V43" i="4"/>
  <c r="S43" i="4"/>
  <c r="BE182" i="4"/>
  <c r="BE175" i="4"/>
  <c r="BE157" i="4"/>
  <c r="AP182" i="4"/>
  <c r="AP175" i="4"/>
  <c r="AP157" i="4"/>
  <c r="AL38" i="4"/>
  <c r="BD182" i="4" l="1"/>
  <c r="BD181" i="4"/>
  <c r="BD180" i="4"/>
  <c r="AO182" i="4"/>
  <c r="AO181" i="4"/>
  <c r="AO180" i="4"/>
  <c r="AO175" i="4"/>
  <c r="BD157" i="4" l="1"/>
  <c r="AO157" i="4"/>
  <c r="F43" i="4" l="1"/>
  <c r="F44" i="4"/>
  <c r="AE111" i="4" l="1"/>
  <c r="BC182" i="4" l="1"/>
  <c r="BC181" i="4"/>
  <c r="BC180" i="4"/>
  <c r="AN182" i="4"/>
  <c r="AN181" i="4"/>
  <c r="AN180" i="4"/>
  <c r="BC175" i="4"/>
  <c r="AN175" i="4"/>
  <c r="BC157" i="4"/>
  <c r="AN157" i="4"/>
  <c r="BB182" i="4" l="1"/>
  <c r="BB181" i="4"/>
  <c r="BB180" i="4"/>
  <c r="AM182" i="4"/>
  <c r="AM181" i="4"/>
  <c r="AM180" i="4"/>
  <c r="BA175" i="4"/>
  <c r="BB175" i="4"/>
  <c r="BB157" i="4"/>
  <c r="AM175" i="4"/>
  <c r="AM157" i="4"/>
  <c r="BA182" i="4" l="1"/>
  <c r="BA181" i="4"/>
  <c r="BA180" i="4"/>
  <c r="AL182" i="4"/>
  <c r="AL181" i="4"/>
  <c r="AL180" i="4"/>
  <c r="BA157" i="4"/>
  <c r="AL175" i="4"/>
  <c r="AL157" i="4"/>
  <c r="X77" i="4" l="1"/>
  <c r="E288" i="4" l="1"/>
  <c r="D97" i="4"/>
  <c r="AZ181" i="4" l="1"/>
  <c r="AZ180" i="4"/>
  <c r="AZ182" i="4" s="1"/>
  <c r="AK182" i="4"/>
  <c r="AK181" i="4"/>
  <c r="AK180" i="4"/>
  <c r="AZ175" i="4"/>
  <c r="AK175" i="4"/>
  <c r="AZ157" i="4"/>
  <c r="AK157" i="4"/>
  <c r="AJ157" i="4"/>
  <c r="AY181" i="4" l="1"/>
  <c r="AY180" i="4"/>
  <c r="AY182" i="4" s="1"/>
  <c r="AJ182" i="4"/>
  <c r="AJ181" i="4"/>
  <c r="AJ180" i="4"/>
  <c r="AY175" i="4"/>
  <c r="AJ175" i="4"/>
  <c r="C110" i="6" l="1"/>
  <c r="C107" i="6"/>
  <c r="C109" i="6"/>
  <c r="C106" i="6"/>
  <c r="M89" i="6"/>
  <c r="B89" i="6"/>
  <c r="M88" i="6"/>
  <c r="B88" i="6"/>
  <c r="C77" i="6"/>
  <c r="C74" i="6"/>
  <c r="C76" i="6"/>
  <c r="C73" i="6"/>
  <c r="M48" i="6"/>
  <c r="B48" i="6"/>
  <c r="Q69" i="6"/>
  <c r="Q66" i="6"/>
  <c r="J69" i="6"/>
  <c r="J66" i="6"/>
  <c r="C69" i="6"/>
  <c r="C66" i="6"/>
  <c r="Q68" i="6"/>
  <c r="Q65" i="6"/>
  <c r="J68" i="6"/>
  <c r="J65" i="6"/>
  <c r="C68" i="6"/>
  <c r="C65" i="6"/>
  <c r="M47" i="6"/>
  <c r="B47" i="6"/>
  <c r="Q36" i="6"/>
  <c r="Q33" i="6"/>
  <c r="J36" i="6"/>
  <c r="J33" i="6"/>
  <c r="C36" i="6"/>
  <c r="C33" i="6"/>
  <c r="M15" i="6"/>
  <c r="B15" i="6"/>
  <c r="Q32" i="6"/>
  <c r="J35" i="6"/>
  <c r="J32" i="6"/>
  <c r="C35" i="6"/>
  <c r="Q35" i="6"/>
  <c r="C32" i="6"/>
  <c r="M14" i="6"/>
  <c r="B14" i="6"/>
  <c r="AI157" i="4" l="1"/>
  <c r="AY56" i="4"/>
  <c r="AY55" i="4"/>
  <c r="AY54" i="4"/>
  <c r="AY53" i="4"/>
  <c r="AQ56" i="4"/>
  <c r="AQ55" i="4"/>
  <c r="AQ54" i="4"/>
  <c r="AQ53" i="4"/>
  <c r="AY44" i="4"/>
  <c r="AY43" i="4"/>
  <c r="AY42" i="4"/>
  <c r="AQ44" i="4"/>
  <c r="AQ43" i="4"/>
  <c r="AQ42" i="4"/>
  <c r="X54" i="4" l="1"/>
  <c r="D73" i="6" l="1"/>
  <c r="B76" i="6"/>
  <c r="B73" i="6"/>
  <c r="N3" i="6"/>
  <c r="AV180" i="4"/>
  <c r="AV173" i="4"/>
  <c r="AG180" i="4"/>
  <c r="AG173" i="4"/>
  <c r="AV155" i="4"/>
  <c r="AG155" i="4"/>
  <c r="AX181" i="4"/>
  <c r="AX180" i="4"/>
  <c r="AI181" i="4"/>
  <c r="AI180" i="4"/>
  <c r="AX175" i="4"/>
  <c r="AI175" i="4"/>
  <c r="AX157" i="4"/>
  <c r="AT111" i="4"/>
  <c r="AT109" i="4"/>
  <c r="AL111" i="4"/>
  <c r="AL109" i="4"/>
  <c r="AL47" i="4"/>
  <c r="AT49" i="4"/>
  <c r="AT47" i="4"/>
  <c r="AB55" i="4"/>
  <c r="AA55" i="4"/>
  <c r="Z55" i="4"/>
  <c r="Y55" i="4"/>
  <c r="X55" i="4"/>
  <c r="O55" i="4"/>
  <c r="N55" i="4"/>
  <c r="M55" i="4"/>
  <c r="L55" i="4"/>
  <c r="K55" i="4"/>
  <c r="J55" i="4"/>
  <c r="AW57" i="4"/>
  <c r="AU57" i="4"/>
  <c r="AO57" i="4"/>
  <c r="AM57" i="4"/>
  <c r="AW45" i="4"/>
  <c r="AW115" i="4" s="1"/>
  <c r="AU45" i="4"/>
  <c r="AT38" i="4"/>
  <c r="AT36" i="4"/>
  <c r="AO45" i="4"/>
  <c r="AM45" i="4"/>
  <c r="AL36" i="4"/>
  <c r="AA111" i="4"/>
  <c r="X111" i="4"/>
  <c r="T111" i="4"/>
  <c r="Q111" i="4"/>
  <c r="AE134" i="4"/>
  <c r="AE123" i="4"/>
  <c r="AA134" i="4"/>
  <c r="X134" i="4"/>
  <c r="AA123" i="4"/>
  <c r="X123" i="4"/>
  <c r="T134" i="4"/>
  <c r="Q134" i="4"/>
  <c r="T123" i="4"/>
  <c r="Q123" i="4"/>
  <c r="AA77" i="4"/>
  <c r="AB77" i="4"/>
  <c r="Y77" i="4"/>
  <c r="X78" i="4"/>
  <c r="X65" i="4"/>
  <c r="AB54" i="4"/>
  <c r="X56" i="4"/>
  <c r="X53" i="4"/>
  <c r="AE82" i="4"/>
  <c r="AE73" i="4"/>
  <c r="AA82" i="4"/>
  <c r="X82" i="4"/>
  <c r="AA73" i="4"/>
  <c r="T82" i="4"/>
  <c r="Q82" i="4"/>
  <c r="T73" i="4"/>
  <c r="X73" i="4"/>
  <c r="AE132" i="4"/>
  <c r="AE80" i="4"/>
  <c r="AE71" i="4"/>
  <c r="AC95" i="4"/>
  <c r="AB95" i="4"/>
  <c r="Z95" i="4"/>
  <c r="Y95" i="4"/>
  <c r="X95" i="4"/>
  <c r="AC94" i="4"/>
  <c r="AB94" i="4"/>
  <c r="Z94" i="4"/>
  <c r="Y94" i="4"/>
  <c r="X94" i="4"/>
  <c r="AC91" i="4"/>
  <c r="AB91" i="4"/>
  <c r="Z91" i="4"/>
  <c r="Y91" i="4"/>
  <c r="X91" i="4"/>
  <c r="AC90" i="4"/>
  <c r="AB90" i="4"/>
  <c r="Z90" i="4"/>
  <c r="Y90" i="4"/>
  <c r="X90" i="4"/>
  <c r="AC87" i="4"/>
  <c r="AB87" i="4"/>
  <c r="AA87" i="4"/>
  <c r="Z87" i="4"/>
  <c r="Y87" i="4"/>
  <c r="X87" i="4"/>
  <c r="AA80" i="4"/>
  <c r="X80" i="4"/>
  <c r="AA71" i="4"/>
  <c r="X71" i="4"/>
  <c r="V98" i="4"/>
  <c r="U98" i="4"/>
  <c r="T98" i="4"/>
  <c r="S98" i="4"/>
  <c r="R98" i="4"/>
  <c r="Q98" i="4"/>
  <c r="V97" i="4"/>
  <c r="U97" i="4"/>
  <c r="T97" i="4"/>
  <c r="S97" i="4"/>
  <c r="R97" i="4"/>
  <c r="Q97" i="4"/>
  <c r="V96" i="4"/>
  <c r="U96" i="4"/>
  <c r="T96" i="4"/>
  <c r="S96" i="4"/>
  <c r="R96" i="4"/>
  <c r="Q96" i="4"/>
  <c r="V92" i="4"/>
  <c r="U92" i="4"/>
  <c r="T92" i="4"/>
  <c r="S92" i="4"/>
  <c r="R92" i="4"/>
  <c r="Q92" i="4"/>
  <c r="V88" i="4"/>
  <c r="U88" i="4"/>
  <c r="T88" i="4"/>
  <c r="S88" i="4"/>
  <c r="R88" i="4"/>
  <c r="Q88" i="4"/>
  <c r="T80" i="4"/>
  <c r="Q80" i="4"/>
  <c r="V78" i="4"/>
  <c r="U78" i="4"/>
  <c r="T78" i="4"/>
  <c r="S78" i="4"/>
  <c r="R78" i="4"/>
  <c r="Q78" i="4"/>
  <c r="T71" i="4"/>
  <c r="Q71" i="4"/>
  <c r="AO116" i="4" l="1"/>
  <c r="AC55" i="4"/>
  <c r="AJ90" i="4"/>
  <c r="AB78" i="4"/>
  <c r="AG77" i="4"/>
  <c r="AM116" i="4"/>
  <c r="AI182" i="4"/>
  <c r="AX182" i="4"/>
  <c r="AW116" i="4"/>
  <c r="AW117" i="4" s="1"/>
  <c r="AU116" i="4"/>
  <c r="AU115" i="4"/>
  <c r="AO115" i="4"/>
  <c r="AM115" i="4"/>
  <c r="F73" i="6"/>
  <c r="D76" i="6"/>
  <c r="AH55" i="4"/>
  <c r="AE55" i="4"/>
  <c r="AF55" i="4"/>
  <c r="AG55" i="4"/>
  <c r="AY45" i="4"/>
  <c r="AQ57" i="4"/>
  <c r="AY57" i="4"/>
  <c r="AQ45" i="4"/>
  <c r="AJ91" i="4"/>
  <c r="AF87" i="4"/>
  <c r="AH91" i="4"/>
  <c r="AI95" i="4"/>
  <c r="AJ87" i="4"/>
  <c r="AA78" i="4"/>
  <c r="AF78" i="4" s="1"/>
  <c r="Y78" i="4"/>
  <c r="AH77" i="4"/>
  <c r="AF77" i="4"/>
  <c r="AE77" i="4"/>
  <c r="AH87" i="4"/>
  <c r="AE87" i="4"/>
  <c r="AI87" i="4"/>
  <c r="AH90" i="4"/>
  <c r="AH94" i="4"/>
  <c r="AH95" i="4"/>
  <c r="AJ94" i="4"/>
  <c r="AG94" i="4"/>
  <c r="AJ95" i="4"/>
  <c r="U99" i="4"/>
  <c r="AI94" i="4"/>
  <c r="AG95" i="4"/>
  <c r="Q99" i="4"/>
  <c r="AG90" i="4"/>
  <c r="AI91" i="4"/>
  <c r="R99" i="4"/>
  <c r="V99" i="4"/>
  <c r="S99" i="4"/>
  <c r="AI90" i="4"/>
  <c r="AG91" i="4"/>
  <c r="T99" i="4"/>
  <c r="AG87" i="4"/>
  <c r="E290" i="4"/>
  <c r="E289" i="4"/>
  <c r="AG78" i="4" l="1"/>
  <c r="AI55" i="4"/>
  <c r="AU117" i="4"/>
  <c r="AJ55" i="4"/>
  <c r="AQ116" i="4"/>
  <c r="AO117" i="4"/>
  <c r="AM117" i="4"/>
  <c r="AY116" i="4"/>
  <c r="AY115" i="4"/>
  <c r="AQ115" i="4"/>
  <c r="F76" i="6"/>
  <c r="AE78" i="4"/>
  <c r="V100" i="4"/>
  <c r="AH78" i="4"/>
  <c r="U100" i="4"/>
  <c r="Q100" i="4"/>
  <c r="S100" i="4"/>
  <c r="R100" i="4"/>
  <c r="T100" i="4"/>
  <c r="T272" i="4"/>
  <c r="E272" i="4"/>
  <c r="T271" i="4"/>
  <c r="E271" i="4"/>
  <c r="T270" i="4"/>
  <c r="E270" i="4"/>
  <c r="AA132" i="4"/>
  <c r="X132" i="4"/>
  <c r="T132" i="4"/>
  <c r="Q132" i="4"/>
  <c r="AE121" i="4"/>
  <c r="AA121" i="4"/>
  <c r="X121" i="4"/>
  <c r="T121" i="4"/>
  <c r="Q121" i="4"/>
  <c r="AE109" i="4"/>
  <c r="AA109" i="4"/>
  <c r="X109" i="4"/>
  <c r="T109" i="4"/>
  <c r="Q109" i="4"/>
  <c r="AQ117" i="4" l="1"/>
  <c r="AY117" i="4"/>
  <c r="E306" i="4"/>
  <c r="T306" i="4"/>
  <c r="E307" i="4"/>
  <c r="T307" i="4"/>
  <c r="E308" i="4"/>
  <c r="T308" i="4"/>
  <c r="T282" i="4"/>
  <c r="T283" i="4"/>
  <c r="T281" i="4"/>
  <c r="E283" i="4"/>
  <c r="E282" i="4"/>
  <c r="E281" i="4"/>
  <c r="T264" i="4" l="1"/>
  <c r="T265" i="4"/>
  <c r="T263" i="4"/>
  <c r="E264" i="4"/>
  <c r="E265" i="4"/>
  <c r="E263" i="4"/>
  <c r="E299" i="4" l="1"/>
  <c r="E301" i="4"/>
  <c r="T301" i="4"/>
  <c r="T300" i="4"/>
  <c r="T299" i="4"/>
  <c r="E300" i="4"/>
  <c r="E98" i="4"/>
  <c r="F98" i="4"/>
  <c r="H98" i="4"/>
  <c r="I98" i="4"/>
  <c r="D98" i="4"/>
  <c r="E97" i="4"/>
  <c r="F97" i="4"/>
  <c r="H97" i="4"/>
  <c r="I97" i="4"/>
  <c r="X97" i="4" l="1"/>
  <c r="Z97" i="4"/>
  <c r="Y97" i="4"/>
  <c r="AC97" i="4"/>
  <c r="Z98" i="4"/>
  <c r="AB98" i="4"/>
  <c r="AB97" i="4"/>
  <c r="X98" i="4"/>
  <c r="AC98" i="4"/>
  <c r="Y98" i="4"/>
  <c r="O98" i="4"/>
  <c r="M97" i="4"/>
  <c r="N97" i="4"/>
  <c r="L98" i="4"/>
  <c r="O97" i="4"/>
  <c r="M98" i="4"/>
  <c r="L97" i="4"/>
  <c r="N98" i="4"/>
  <c r="O95" i="4"/>
  <c r="N95" i="4"/>
  <c r="M95" i="4"/>
  <c r="L95" i="4"/>
  <c r="O94" i="4"/>
  <c r="N94" i="4"/>
  <c r="M94" i="4"/>
  <c r="L94" i="4"/>
  <c r="O91" i="4"/>
  <c r="N91" i="4"/>
  <c r="M91" i="4"/>
  <c r="L91" i="4"/>
  <c r="K91" i="4"/>
  <c r="J91" i="4"/>
  <c r="O90" i="4"/>
  <c r="J90" i="4" s="1"/>
  <c r="N90" i="4"/>
  <c r="M90" i="4"/>
  <c r="L90" i="4"/>
  <c r="K90" i="4"/>
  <c r="O87" i="4"/>
  <c r="N87" i="4"/>
  <c r="M87" i="4"/>
  <c r="L87" i="4"/>
  <c r="K87" i="4"/>
  <c r="J87" i="4"/>
  <c r="E96" i="4"/>
  <c r="Y96" i="4" s="1"/>
  <c r="F96" i="4"/>
  <c r="Z96" i="4" s="1"/>
  <c r="H96" i="4"/>
  <c r="AB96" i="4" s="1"/>
  <c r="I96" i="4"/>
  <c r="AC96" i="4" s="1"/>
  <c r="D96" i="4"/>
  <c r="X96" i="4" s="1"/>
  <c r="E92" i="4"/>
  <c r="F92" i="4"/>
  <c r="G92" i="4"/>
  <c r="H92" i="4"/>
  <c r="I92" i="4"/>
  <c r="D92" i="4"/>
  <c r="E88" i="4"/>
  <c r="F88" i="4"/>
  <c r="G88" i="4"/>
  <c r="H88" i="4"/>
  <c r="I88" i="4"/>
  <c r="D88" i="4"/>
  <c r="E78" i="4"/>
  <c r="G78" i="4"/>
  <c r="H78" i="4"/>
  <c r="D78" i="4"/>
  <c r="M77" i="4"/>
  <c r="L77" i="4"/>
  <c r="K77" i="4"/>
  <c r="J77" i="4"/>
  <c r="K95" i="4" l="1"/>
  <c r="K94" i="4"/>
  <c r="AA91" i="4"/>
  <c r="AA90" i="4"/>
  <c r="G97" i="4"/>
  <c r="H99" i="4"/>
  <c r="H118" i="4"/>
  <c r="AB118" i="4" s="1"/>
  <c r="G118" i="4"/>
  <c r="AA118" i="4" s="1"/>
  <c r="E118" i="4"/>
  <c r="D118" i="4"/>
  <c r="X118" i="4" s="1"/>
  <c r="R130" i="4"/>
  <c r="Z77" i="4"/>
  <c r="AB88" i="4"/>
  <c r="D128" i="4"/>
  <c r="X128" i="4" s="1"/>
  <c r="X92" i="4"/>
  <c r="F128" i="4"/>
  <c r="O92" i="4"/>
  <c r="Z92" i="4"/>
  <c r="AH97" i="4"/>
  <c r="AG97" i="4"/>
  <c r="AJ97" i="4"/>
  <c r="AI97" i="4"/>
  <c r="AC77" i="4"/>
  <c r="AA88" i="4"/>
  <c r="I128" i="4"/>
  <c r="AC128" i="4" s="1"/>
  <c r="AC92" i="4"/>
  <c r="E128" i="4"/>
  <c r="Y128" i="4" s="1"/>
  <c r="Y92" i="4"/>
  <c r="X88" i="4"/>
  <c r="Z88" i="4"/>
  <c r="H128" i="4"/>
  <c r="AB128" i="4" s="1"/>
  <c r="AB92" i="4"/>
  <c r="AJ96" i="4"/>
  <c r="AI96" i="4"/>
  <c r="AJ98" i="4"/>
  <c r="AI98" i="4"/>
  <c r="AC88" i="4"/>
  <c r="Y88" i="4"/>
  <c r="G128" i="4"/>
  <c r="AA128" i="4" s="1"/>
  <c r="AA92" i="4"/>
  <c r="AH96" i="4"/>
  <c r="AG96" i="4"/>
  <c r="AH98" i="4"/>
  <c r="AG98" i="4"/>
  <c r="U130" i="4"/>
  <c r="V130" i="4"/>
  <c r="Q130" i="4"/>
  <c r="S130" i="4"/>
  <c r="T130" i="4"/>
  <c r="H127" i="4"/>
  <c r="AB127" i="4" s="1"/>
  <c r="I78" i="4"/>
  <c r="I118" i="4" s="1"/>
  <c r="Y118" i="4"/>
  <c r="O88" i="4"/>
  <c r="J78" i="4"/>
  <c r="M78" i="4"/>
  <c r="D127" i="4"/>
  <c r="X127" i="4" s="1"/>
  <c r="F129" i="4"/>
  <c r="Z129" i="4" s="1"/>
  <c r="F99" i="4"/>
  <c r="J88" i="4"/>
  <c r="N88" i="4"/>
  <c r="N77" i="4"/>
  <c r="I127" i="4"/>
  <c r="AC127" i="4" s="1"/>
  <c r="E127" i="4"/>
  <c r="Y127" i="4" s="1"/>
  <c r="I129" i="4"/>
  <c r="AC129" i="4" s="1"/>
  <c r="I99" i="4"/>
  <c r="E129" i="4"/>
  <c r="Y129" i="4" s="1"/>
  <c r="E99" i="4"/>
  <c r="K88" i="4"/>
  <c r="M92" i="4"/>
  <c r="O96" i="4"/>
  <c r="F127" i="4"/>
  <c r="Z127" i="4" s="1"/>
  <c r="D129" i="4"/>
  <c r="X129" i="4" s="1"/>
  <c r="D99" i="4"/>
  <c r="L92" i="4"/>
  <c r="N96" i="4"/>
  <c r="O77" i="4"/>
  <c r="K78" i="4"/>
  <c r="H129" i="4"/>
  <c r="AB129" i="4" s="1"/>
  <c r="L88" i="4"/>
  <c r="J92" i="4"/>
  <c r="N92" i="4"/>
  <c r="L96" i="4"/>
  <c r="F78" i="4"/>
  <c r="L78" i="4"/>
  <c r="G127" i="4"/>
  <c r="AA127" i="4" s="1"/>
  <c r="M88" i="4"/>
  <c r="K92" i="4"/>
  <c r="M96" i="4"/>
  <c r="AF128" i="4" l="1"/>
  <c r="G98" i="4"/>
  <c r="J95" i="4"/>
  <c r="AA95" i="4"/>
  <c r="J94" i="4"/>
  <c r="G96" i="4"/>
  <c r="AA94" i="4"/>
  <c r="J98" i="4"/>
  <c r="AF91" i="4"/>
  <c r="AE91" i="4"/>
  <c r="J97" i="4"/>
  <c r="AA97" i="4"/>
  <c r="K97" i="4"/>
  <c r="AE90" i="4"/>
  <c r="AF90" i="4"/>
  <c r="J128" i="4"/>
  <c r="N128" i="4"/>
  <c r="F118" i="4"/>
  <c r="Z118" i="4" s="1"/>
  <c r="K128" i="4"/>
  <c r="O128" i="4"/>
  <c r="L128" i="4"/>
  <c r="AH92" i="4"/>
  <c r="Z128" i="4"/>
  <c r="AJ128" i="4" s="1"/>
  <c r="M128" i="4"/>
  <c r="X99" i="4"/>
  <c r="Y99" i="4"/>
  <c r="Z99" i="4"/>
  <c r="AG88" i="4"/>
  <c r="AH88" i="4"/>
  <c r="AF88" i="4"/>
  <c r="AE88" i="4"/>
  <c r="AC118" i="4"/>
  <c r="AC78" i="4"/>
  <c r="AB99" i="4"/>
  <c r="AC99" i="4"/>
  <c r="AJ88" i="4"/>
  <c r="AI88" i="4"/>
  <c r="AG92" i="4"/>
  <c r="AF92" i="4"/>
  <c r="AE92" i="4"/>
  <c r="Z78" i="4"/>
  <c r="AJ77" i="4"/>
  <c r="AI77" i="4"/>
  <c r="AJ92" i="4"/>
  <c r="AI92" i="4"/>
  <c r="AI127" i="4"/>
  <c r="AG129" i="4"/>
  <c r="AH129" i="4"/>
  <c r="AH118" i="4"/>
  <c r="AG118" i="4"/>
  <c r="AF127" i="4"/>
  <c r="AE127" i="4"/>
  <c r="AG128" i="4"/>
  <c r="AH128" i="4"/>
  <c r="AG127" i="4"/>
  <c r="AH127" i="4"/>
  <c r="AI129" i="4"/>
  <c r="AJ129" i="4"/>
  <c r="AE118" i="4"/>
  <c r="AF118" i="4"/>
  <c r="AE128" i="4"/>
  <c r="AJ127" i="4"/>
  <c r="M118" i="4"/>
  <c r="K118" i="4"/>
  <c r="L118" i="4"/>
  <c r="J118" i="4"/>
  <c r="F100" i="4"/>
  <c r="Z100" i="4" s="1"/>
  <c r="I100" i="4"/>
  <c r="F130" i="4"/>
  <c r="O127" i="4"/>
  <c r="N127" i="4"/>
  <c r="D130" i="4"/>
  <c r="K127" i="4"/>
  <c r="J127" i="4"/>
  <c r="H100" i="4"/>
  <c r="M99" i="4"/>
  <c r="L99" i="4"/>
  <c r="I130" i="4"/>
  <c r="O99" i="4"/>
  <c r="N99" i="4"/>
  <c r="H130" i="4"/>
  <c r="L129" i="4"/>
  <c r="M129" i="4"/>
  <c r="E100" i="4"/>
  <c r="Y100" i="4" s="1"/>
  <c r="N129" i="4"/>
  <c r="O129" i="4"/>
  <c r="O78" i="4"/>
  <c r="N78" i="4"/>
  <c r="M127" i="4"/>
  <c r="E130" i="4"/>
  <c r="L127" i="4"/>
  <c r="D100" i="4"/>
  <c r="X100" i="4" s="1"/>
  <c r="AI128" i="4" l="1"/>
  <c r="K98" i="4"/>
  <c r="AA98" i="4"/>
  <c r="AF95" i="4"/>
  <c r="AE95" i="4"/>
  <c r="AF94" i="4"/>
  <c r="AE94" i="4"/>
  <c r="AA96" i="4"/>
  <c r="K96" i="4"/>
  <c r="G99" i="4"/>
  <c r="J96" i="4"/>
  <c r="G129" i="4"/>
  <c r="AF98" i="4"/>
  <c r="AE98" i="4"/>
  <c r="AF97" i="4"/>
  <c r="AE97" i="4"/>
  <c r="AB130" i="4"/>
  <c r="AB100" i="4"/>
  <c r="AG100" i="4" s="1"/>
  <c r="AJ78" i="4"/>
  <c r="AI78" i="4"/>
  <c r="AH99" i="4"/>
  <c r="AG99" i="4"/>
  <c r="Y130" i="4"/>
  <c r="AC130" i="4"/>
  <c r="Z130" i="4"/>
  <c r="AJ99" i="4"/>
  <c r="AI99" i="4"/>
  <c r="X130" i="4"/>
  <c r="AC100" i="4"/>
  <c r="AI118" i="4"/>
  <c r="AJ118" i="4"/>
  <c r="N100" i="4"/>
  <c r="O100" i="4"/>
  <c r="L100" i="4"/>
  <c r="M100" i="4"/>
  <c r="L130" i="4"/>
  <c r="M130" i="4"/>
  <c r="N118" i="4"/>
  <c r="O118" i="4"/>
  <c r="N130" i="4"/>
  <c r="O130" i="4"/>
  <c r="D109" i="6"/>
  <c r="D107" i="6"/>
  <c r="D106" i="6"/>
  <c r="X66" i="4"/>
  <c r="R66" i="4"/>
  <c r="S66" i="4"/>
  <c r="T66" i="4"/>
  <c r="U66" i="4"/>
  <c r="V66" i="4"/>
  <c r="Q66" i="4"/>
  <c r="E66" i="4"/>
  <c r="G66" i="4"/>
  <c r="H66" i="4"/>
  <c r="D66" i="4"/>
  <c r="R68" i="6"/>
  <c r="R66" i="6"/>
  <c r="R65" i="6"/>
  <c r="K68" i="6"/>
  <c r="K65" i="6"/>
  <c r="D65" i="6"/>
  <c r="AB65" i="4"/>
  <c r="AA65" i="4"/>
  <c r="Y65" i="4"/>
  <c r="M65" i="4"/>
  <c r="L65" i="4"/>
  <c r="K65" i="4"/>
  <c r="J65" i="4"/>
  <c r="AB56" i="4"/>
  <c r="AA56" i="4"/>
  <c r="Y56" i="4"/>
  <c r="Y54" i="4"/>
  <c r="AC53" i="4"/>
  <c r="AB53" i="4"/>
  <c r="Z53" i="4"/>
  <c r="Y53" i="4"/>
  <c r="V57" i="4"/>
  <c r="U57" i="4"/>
  <c r="T57" i="4"/>
  <c r="S57" i="4"/>
  <c r="R57" i="4"/>
  <c r="Q57" i="4"/>
  <c r="M56" i="4"/>
  <c r="L56" i="4"/>
  <c r="K56" i="4"/>
  <c r="J56" i="4"/>
  <c r="M54" i="4"/>
  <c r="L54" i="4"/>
  <c r="O53" i="4"/>
  <c r="N53" i="4"/>
  <c r="M53" i="4"/>
  <c r="L53" i="4"/>
  <c r="H57" i="4"/>
  <c r="E57" i="4"/>
  <c r="D57" i="4"/>
  <c r="R32" i="6"/>
  <c r="K32" i="6"/>
  <c r="D32" i="6"/>
  <c r="AA129" i="4" l="1"/>
  <c r="G130" i="4"/>
  <c r="J129" i="4"/>
  <c r="K129" i="4"/>
  <c r="AF96" i="4"/>
  <c r="AE96" i="4"/>
  <c r="G100" i="4"/>
  <c r="K99" i="4"/>
  <c r="AA99" i="4"/>
  <c r="J99" i="4"/>
  <c r="D116" i="4"/>
  <c r="X116" i="4" s="1"/>
  <c r="AG130" i="4"/>
  <c r="AH130" i="4"/>
  <c r="H117" i="4"/>
  <c r="AB117" i="4" s="1"/>
  <c r="G117" i="4"/>
  <c r="AA117" i="4" s="1"/>
  <c r="E117" i="4"/>
  <c r="Y117" i="4" s="1"/>
  <c r="D117" i="4"/>
  <c r="X117" i="4" s="1"/>
  <c r="H116" i="4"/>
  <c r="AB116" i="4" s="1"/>
  <c r="E116" i="4"/>
  <c r="Y116" i="4" s="1"/>
  <c r="AI130" i="4"/>
  <c r="AH100" i="4"/>
  <c r="AL53" i="4"/>
  <c r="AJ130" i="4"/>
  <c r="AC54" i="4"/>
  <c r="AJ100" i="4"/>
  <c r="AI100" i="4"/>
  <c r="N88" i="6"/>
  <c r="Z54" i="4"/>
  <c r="AH54" i="4"/>
  <c r="M66" i="4"/>
  <c r="K66" i="4"/>
  <c r="I66" i="4"/>
  <c r="J66" i="4"/>
  <c r="O65" i="4"/>
  <c r="I57" i="4"/>
  <c r="Z56" i="4"/>
  <c r="AC65" i="4"/>
  <c r="AH65" i="4"/>
  <c r="Y66" i="4"/>
  <c r="C89" i="6"/>
  <c r="G106" i="6"/>
  <c r="O56" i="4"/>
  <c r="AF65" i="4"/>
  <c r="AA66" i="4"/>
  <c r="N56" i="4"/>
  <c r="Z65" i="4"/>
  <c r="AE65" i="4"/>
  <c r="F66" i="4"/>
  <c r="L66" i="4"/>
  <c r="AB66" i="4"/>
  <c r="X57" i="4"/>
  <c r="AC56" i="4"/>
  <c r="AG65" i="4"/>
  <c r="C47" i="6"/>
  <c r="D68" i="6"/>
  <c r="C88" i="6"/>
  <c r="D110" i="6"/>
  <c r="F57" i="4"/>
  <c r="O54" i="4"/>
  <c r="M57" i="4"/>
  <c r="AH56" i="4"/>
  <c r="AI53" i="4"/>
  <c r="T65" i="6"/>
  <c r="AF56" i="4"/>
  <c r="R69" i="6"/>
  <c r="Y57" i="4"/>
  <c r="U65" i="6"/>
  <c r="AG54" i="4"/>
  <c r="AB57" i="4"/>
  <c r="AG56" i="4"/>
  <c r="AJ53" i="4"/>
  <c r="AH53" i="4"/>
  <c r="F106" i="6"/>
  <c r="AE56" i="4"/>
  <c r="AG53" i="4"/>
  <c r="N65" i="4"/>
  <c r="L57" i="4"/>
  <c r="N54" i="4"/>
  <c r="B106" i="6"/>
  <c r="P65" i="6"/>
  <c r="I65" i="6"/>
  <c r="B65" i="6"/>
  <c r="B109" i="6"/>
  <c r="P68" i="6"/>
  <c r="I68" i="6"/>
  <c r="B68" i="6"/>
  <c r="P35" i="6"/>
  <c r="I35" i="6"/>
  <c r="P32" i="6"/>
  <c r="I32" i="6"/>
  <c r="B35" i="6"/>
  <c r="B32" i="6"/>
  <c r="M86" i="6"/>
  <c r="M45" i="6"/>
  <c r="B86" i="6"/>
  <c r="B45" i="6"/>
  <c r="M12" i="6"/>
  <c r="B12" i="6"/>
  <c r="K100" i="4" l="1"/>
  <c r="AA100" i="4"/>
  <c r="J100" i="4"/>
  <c r="AA130" i="4"/>
  <c r="J130" i="4"/>
  <c r="K130" i="4"/>
  <c r="AF99" i="4"/>
  <c r="AE99" i="4"/>
  <c r="AE129" i="4"/>
  <c r="AF129" i="4"/>
  <c r="K53" i="4"/>
  <c r="J53" i="4"/>
  <c r="D66" i="6"/>
  <c r="AA53" i="4"/>
  <c r="G57" i="4"/>
  <c r="F88" i="6"/>
  <c r="I117" i="4"/>
  <c r="F117" i="4"/>
  <c r="Z117" i="4" s="1"/>
  <c r="AI54" i="4"/>
  <c r="I116" i="4"/>
  <c r="AC116" i="4" s="1"/>
  <c r="F116" i="4"/>
  <c r="Z116" i="4" s="1"/>
  <c r="AP55" i="4"/>
  <c r="AN55" i="4"/>
  <c r="AR55" i="4"/>
  <c r="AT53" i="4"/>
  <c r="AX53" i="4" s="1"/>
  <c r="AN53" i="4"/>
  <c r="AP53" i="4"/>
  <c r="AN56" i="4"/>
  <c r="AN54" i="4"/>
  <c r="AR57" i="4"/>
  <c r="AN57" i="4"/>
  <c r="AR54" i="4"/>
  <c r="AP54" i="4"/>
  <c r="AR53" i="4"/>
  <c r="AP56" i="4"/>
  <c r="AR56" i="4"/>
  <c r="AP57" i="4"/>
  <c r="AH116" i="4"/>
  <c r="AG116" i="4"/>
  <c r="AG117" i="4"/>
  <c r="AH117" i="4"/>
  <c r="AE117" i="4"/>
  <c r="AF117" i="4"/>
  <c r="AJ54" i="4"/>
  <c r="O57" i="4"/>
  <c r="I88" i="6"/>
  <c r="AC117" i="4"/>
  <c r="G109" i="6"/>
  <c r="F109" i="6"/>
  <c r="AI56" i="4"/>
  <c r="L117" i="4"/>
  <c r="M117" i="4"/>
  <c r="AG66" i="4"/>
  <c r="AH66" i="4"/>
  <c r="AC57" i="4"/>
  <c r="Z66" i="4"/>
  <c r="AI65" i="4"/>
  <c r="AJ65" i="4"/>
  <c r="Z57" i="4"/>
  <c r="L116" i="4"/>
  <c r="M116" i="4"/>
  <c r="N89" i="6"/>
  <c r="AF66" i="4"/>
  <c r="N47" i="6"/>
  <c r="N66" i="4"/>
  <c r="O66" i="4"/>
  <c r="J117" i="4"/>
  <c r="K117" i="4"/>
  <c r="AJ56" i="4"/>
  <c r="AC66" i="4"/>
  <c r="AE66" i="4"/>
  <c r="N57" i="4"/>
  <c r="AG57" i="4"/>
  <c r="AH57" i="4"/>
  <c r="T68" i="6"/>
  <c r="U68" i="6"/>
  <c r="N12" i="5"/>
  <c r="N11" i="5"/>
  <c r="AF100" i="4" l="1"/>
  <c r="AE100" i="4"/>
  <c r="AE130" i="4"/>
  <c r="AF130" i="4"/>
  <c r="AE53" i="4"/>
  <c r="AF53" i="4"/>
  <c r="D69" i="6"/>
  <c r="F65" i="6"/>
  <c r="G116" i="4"/>
  <c r="C48" i="6"/>
  <c r="J57" i="4"/>
  <c r="K57" i="4"/>
  <c r="G65" i="6"/>
  <c r="K54" i="4"/>
  <c r="K66" i="6"/>
  <c r="AA54" i="4"/>
  <c r="AA57" i="4" s="1"/>
  <c r="J54" i="4"/>
  <c r="AV55" i="4"/>
  <c r="AX55" i="4"/>
  <c r="AZ55" i="4"/>
  <c r="AX56" i="4"/>
  <c r="AV56" i="4"/>
  <c r="AV53" i="4"/>
  <c r="AV54" i="4"/>
  <c r="AZ54" i="4"/>
  <c r="AV57" i="4"/>
  <c r="AX54" i="4"/>
  <c r="AX57" i="4"/>
  <c r="AZ56" i="4"/>
  <c r="AZ53" i="4"/>
  <c r="AZ57" i="4"/>
  <c r="AI116" i="4"/>
  <c r="AJ116" i="4"/>
  <c r="AJ117" i="4"/>
  <c r="AI117" i="4"/>
  <c r="AJ57" i="4"/>
  <c r="Q88" i="6"/>
  <c r="T88" i="6"/>
  <c r="AI66" i="4"/>
  <c r="AJ66" i="4"/>
  <c r="N116" i="4"/>
  <c r="O116" i="4"/>
  <c r="N117" i="4"/>
  <c r="O117" i="4"/>
  <c r="AI57" i="4"/>
  <c r="I47" i="6" l="1"/>
  <c r="M65" i="6"/>
  <c r="N48" i="6"/>
  <c r="AF57" i="4"/>
  <c r="AE57" i="4"/>
  <c r="G68" i="6"/>
  <c r="N65" i="6"/>
  <c r="F47" i="6"/>
  <c r="F68" i="6"/>
  <c r="AF54" i="4"/>
  <c r="AE54" i="4"/>
  <c r="K69" i="6"/>
  <c r="AA116" i="4"/>
  <c r="J116" i="4"/>
  <c r="K116" i="4"/>
  <c r="AB42" i="4"/>
  <c r="AC42" i="4"/>
  <c r="AB43" i="4"/>
  <c r="AB44" i="4"/>
  <c r="Y42" i="4"/>
  <c r="Z42" i="4"/>
  <c r="Y43" i="4"/>
  <c r="Y44" i="4"/>
  <c r="X43" i="4"/>
  <c r="X44" i="4"/>
  <c r="X42" i="4"/>
  <c r="R45" i="4"/>
  <c r="R119" i="4" s="1"/>
  <c r="R138" i="4" s="1"/>
  <c r="S45" i="4"/>
  <c r="S119" i="4" s="1"/>
  <c r="S138" i="4" s="1"/>
  <c r="T45" i="4"/>
  <c r="U45" i="4"/>
  <c r="V45" i="4"/>
  <c r="V119" i="4" s="1"/>
  <c r="V138" i="4" s="1"/>
  <c r="Q45" i="4"/>
  <c r="O42" i="4"/>
  <c r="N42" i="4"/>
  <c r="M43" i="4"/>
  <c r="M44" i="4"/>
  <c r="M42" i="4"/>
  <c r="L43" i="4"/>
  <c r="L44" i="4"/>
  <c r="L42" i="4"/>
  <c r="E45" i="4"/>
  <c r="H45" i="4"/>
  <c r="D45" i="4"/>
  <c r="J134" i="4"/>
  <c r="J132" i="4"/>
  <c r="G132" i="4"/>
  <c r="G134" i="4"/>
  <c r="D134" i="4"/>
  <c r="D132" i="4"/>
  <c r="D121" i="4"/>
  <c r="D123" i="4"/>
  <c r="G121" i="4"/>
  <c r="G123" i="4"/>
  <c r="J123" i="4"/>
  <c r="J121" i="4"/>
  <c r="J111" i="4"/>
  <c r="J109" i="4"/>
  <c r="G111" i="4"/>
  <c r="G109" i="4"/>
  <c r="D111" i="4"/>
  <c r="D109" i="4"/>
  <c r="J82" i="4"/>
  <c r="J80" i="4"/>
  <c r="G82" i="4"/>
  <c r="G80" i="4"/>
  <c r="D82" i="4"/>
  <c r="D80" i="4"/>
  <c r="J73" i="4"/>
  <c r="J71" i="4"/>
  <c r="G73" i="4"/>
  <c r="G71" i="4"/>
  <c r="D73" i="4"/>
  <c r="D71" i="4"/>
  <c r="D59" i="4"/>
  <c r="D61" i="4"/>
  <c r="G61" i="4"/>
  <c r="G59" i="4"/>
  <c r="J61" i="4"/>
  <c r="J59" i="4"/>
  <c r="Q61" i="4"/>
  <c r="Q59" i="4"/>
  <c r="T59" i="4"/>
  <c r="T61" i="4"/>
  <c r="X61" i="4"/>
  <c r="X59" i="4"/>
  <c r="AA61" i="4"/>
  <c r="AA59" i="4"/>
  <c r="AE61" i="4"/>
  <c r="AE59" i="4"/>
  <c r="AE49" i="4"/>
  <c r="AE47" i="4"/>
  <c r="AA49" i="4"/>
  <c r="X49" i="4"/>
  <c r="AA47" i="4"/>
  <c r="X47" i="4"/>
  <c r="T49" i="4"/>
  <c r="Q49" i="4"/>
  <c r="T47" i="4"/>
  <c r="Q47" i="4"/>
  <c r="J49" i="4"/>
  <c r="G49" i="4"/>
  <c r="D49" i="4"/>
  <c r="J47" i="4"/>
  <c r="G47" i="4"/>
  <c r="D47" i="4"/>
  <c r="AE36" i="4"/>
  <c r="AA36" i="4"/>
  <c r="X36" i="4"/>
  <c r="T36" i="4"/>
  <c r="Q36" i="4"/>
  <c r="J36" i="4"/>
  <c r="G36" i="4"/>
  <c r="D36" i="4"/>
  <c r="AE38" i="4"/>
  <c r="AA38" i="4"/>
  <c r="X38" i="4"/>
  <c r="T38" i="4"/>
  <c r="Q38" i="4"/>
  <c r="J38" i="4"/>
  <c r="G38" i="4"/>
  <c r="D38" i="4"/>
  <c r="AE116" i="4" l="1"/>
  <c r="AF116" i="4"/>
  <c r="M68" i="6"/>
  <c r="N68" i="6"/>
  <c r="T47" i="6"/>
  <c r="Q47" i="6"/>
  <c r="D115" i="4"/>
  <c r="X115" i="4" s="1"/>
  <c r="H115" i="4"/>
  <c r="AB115" i="4" s="1"/>
  <c r="E115" i="4"/>
  <c r="Y115" i="4" s="1"/>
  <c r="AL42" i="4"/>
  <c r="AN42" i="4" s="1"/>
  <c r="Q119" i="4"/>
  <c r="Q138" i="4" s="1"/>
  <c r="U119" i="4"/>
  <c r="U138" i="4" s="1"/>
  <c r="T119" i="4"/>
  <c r="T138" i="4" s="1"/>
  <c r="Z44" i="4"/>
  <c r="AC44" i="4"/>
  <c r="C14" i="6"/>
  <c r="D35" i="6"/>
  <c r="I45" i="4"/>
  <c r="K35" i="6"/>
  <c r="R35" i="6"/>
  <c r="Y45" i="4"/>
  <c r="F45" i="4"/>
  <c r="O44" i="4"/>
  <c r="M45" i="4"/>
  <c r="N44" i="4"/>
  <c r="AG44" i="4"/>
  <c r="AH44" i="4"/>
  <c r="AG42" i="4"/>
  <c r="AH42" i="4"/>
  <c r="L45" i="4"/>
  <c r="AJ42" i="4"/>
  <c r="AI42" i="4"/>
  <c r="N43" i="4"/>
  <c r="O43" i="4"/>
  <c r="Z43" i="4"/>
  <c r="X45" i="4"/>
  <c r="AC43" i="4"/>
  <c r="AH43" i="4"/>
  <c r="AG43" i="4"/>
  <c r="AB45" i="4"/>
  <c r="X26" i="4"/>
  <c r="Y26" i="4"/>
  <c r="Z26" i="4"/>
  <c r="AA26" i="4"/>
  <c r="AB26" i="4"/>
  <c r="W26" i="4"/>
  <c r="S26" i="4"/>
  <c r="M15" i="4"/>
  <c r="M16" i="4"/>
  <c r="M17" i="4"/>
  <c r="M18" i="4"/>
  <c r="M19" i="4"/>
  <c r="M20" i="4"/>
  <c r="M21" i="4"/>
  <c r="M22" i="4"/>
  <c r="M23" i="4"/>
  <c r="M24" i="4"/>
  <c r="M25" i="4"/>
  <c r="M14" i="4"/>
  <c r="G15" i="4"/>
  <c r="G16" i="4"/>
  <c r="G17" i="4"/>
  <c r="G18" i="4"/>
  <c r="G19" i="4"/>
  <c r="G20" i="4"/>
  <c r="G21" i="4"/>
  <c r="G22" i="4"/>
  <c r="G23" i="4"/>
  <c r="G24" i="4"/>
  <c r="G25" i="4"/>
  <c r="G14" i="4"/>
  <c r="E26" i="4"/>
  <c r="F26" i="4"/>
  <c r="D26" i="4"/>
  <c r="AA43" i="4" l="1"/>
  <c r="G45" i="4"/>
  <c r="D33" i="6"/>
  <c r="AA42" i="4"/>
  <c r="K42" i="4"/>
  <c r="J42" i="4"/>
  <c r="I115" i="4"/>
  <c r="AC115" i="4" s="1"/>
  <c r="F115" i="4"/>
  <c r="Z115" i="4" s="1"/>
  <c r="AT42" i="4"/>
  <c r="AZ45" i="4" s="1"/>
  <c r="AP42" i="4"/>
  <c r="AN44" i="4"/>
  <c r="AP43" i="4"/>
  <c r="AP44" i="4"/>
  <c r="AN43" i="4"/>
  <c r="AR43" i="4"/>
  <c r="AR42" i="4"/>
  <c r="AN45" i="4"/>
  <c r="AP45" i="4"/>
  <c r="AR44" i="4"/>
  <c r="AR45" i="4"/>
  <c r="AG115" i="4"/>
  <c r="AH115" i="4"/>
  <c r="AI44" i="4"/>
  <c r="O45" i="4"/>
  <c r="AJ44" i="4"/>
  <c r="D119" i="4"/>
  <c r="H119" i="4"/>
  <c r="E119" i="4"/>
  <c r="L115" i="4"/>
  <c r="M115" i="4"/>
  <c r="AC45" i="4"/>
  <c r="Z45" i="4"/>
  <c r="N14" i="6"/>
  <c r="N45" i="4"/>
  <c r="M26" i="4"/>
  <c r="AJ43" i="4"/>
  <c r="AI43" i="4"/>
  <c r="AH45" i="4"/>
  <c r="AG45" i="4"/>
  <c r="G26" i="4"/>
  <c r="C15" i="6" l="1"/>
  <c r="K45" i="4"/>
  <c r="G115" i="4"/>
  <c r="J45" i="4"/>
  <c r="D36" i="6"/>
  <c r="AF42" i="4"/>
  <c r="AE42" i="4"/>
  <c r="G32" i="6"/>
  <c r="K33" i="6"/>
  <c r="AA44" i="4"/>
  <c r="K44" i="4"/>
  <c r="J44" i="4"/>
  <c r="F32" i="6"/>
  <c r="R33" i="6"/>
  <c r="J43" i="4"/>
  <c r="K43" i="4"/>
  <c r="AZ43" i="4"/>
  <c r="AX44" i="4"/>
  <c r="AV44" i="4"/>
  <c r="AX45" i="4"/>
  <c r="AV42" i="4"/>
  <c r="AZ42" i="4"/>
  <c r="AX43" i="4"/>
  <c r="AZ44" i="4"/>
  <c r="AV45" i="4"/>
  <c r="AX42" i="4"/>
  <c r="AV43" i="4"/>
  <c r="Y119" i="4"/>
  <c r="AB119" i="4"/>
  <c r="X119" i="4"/>
  <c r="AI115" i="4"/>
  <c r="AJ115" i="4"/>
  <c r="D138" i="4"/>
  <c r="H138" i="4"/>
  <c r="E138" i="4"/>
  <c r="M119" i="4"/>
  <c r="L119" i="4"/>
  <c r="I119" i="4"/>
  <c r="O115" i="4"/>
  <c r="N115" i="4"/>
  <c r="F119" i="4"/>
  <c r="AJ45" i="4"/>
  <c r="AI45" i="4"/>
  <c r="T32" i="6" l="1"/>
  <c r="M32" i="6"/>
  <c r="U32" i="6"/>
  <c r="K36" i="6"/>
  <c r="AF44" i="4"/>
  <c r="AE44" i="4"/>
  <c r="I14" i="6"/>
  <c r="AA115" i="4"/>
  <c r="G119" i="4"/>
  <c r="J115" i="4"/>
  <c r="K115" i="4"/>
  <c r="AE43" i="4"/>
  <c r="R36" i="6"/>
  <c r="AF43" i="4"/>
  <c r="F35" i="6"/>
  <c r="N32" i="6"/>
  <c r="G35" i="6"/>
  <c r="AA45" i="4"/>
  <c r="F14" i="6"/>
  <c r="AC119" i="4"/>
  <c r="M138" i="4"/>
  <c r="Z119" i="4"/>
  <c r="AH119" i="4"/>
  <c r="AG119" i="4"/>
  <c r="AB138" i="4"/>
  <c r="X138" i="4"/>
  <c r="Y138" i="4"/>
  <c r="L138" i="4"/>
  <c r="O119" i="4"/>
  <c r="N119" i="4"/>
  <c r="F138" i="4"/>
  <c r="I138" i="4"/>
  <c r="M35" i="6" l="1"/>
  <c r="G138" i="4"/>
  <c r="AA119" i="4"/>
  <c r="K119" i="4"/>
  <c r="J119" i="4"/>
  <c r="T35" i="6"/>
  <c r="U35" i="6"/>
  <c r="AF115" i="4"/>
  <c r="AE115" i="4"/>
  <c r="N35" i="6"/>
  <c r="N15" i="6"/>
  <c r="AF45" i="4"/>
  <c r="AE45" i="4"/>
  <c r="AI119" i="4"/>
  <c r="AJ119" i="4"/>
  <c r="AG138" i="4"/>
  <c r="Z138" i="4"/>
  <c r="AH138" i="4"/>
  <c r="AC138" i="4"/>
  <c r="O138" i="4"/>
  <c r="N138" i="4"/>
  <c r="Q14" i="6" l="1"/>
  <c r="J138" i="4"/>
  <c r="AA138" i="4"/>
  <c r="K138" i="4"/>
  <c r="T14" i="6"/>
  <c r="AF119" i="4"/>
  <c r="AE119" i="4"/>
  <c r="AI138" i="4"/>
  <c r="AJ138" i="4"/>
  <c r="AF138" i="4" l="1"/>
  <c r="AE1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AutoSAP</author>
  </authors>
  <commentList>
    <comment ref="U43" authorId="0" shapeId="0" xr:uid="{CD2E6749-62F0-4D2A-9DF8-DEACFED55313}">
      <text>
        <r>
          <rPr>
            <b/>
            <sz val="9"/>
            <color indexed="81"/>
            <rFont val="Tahoma"/>
            <family val="2"/>
            <charset val="238"/>
          </rPr>
          <t>AutoSAP:</t>
        </r>
        <r>
          <rPr>
            <sz val="9"/>
            <color indexed="81"/>
            <rFont val="Tahoma"/>
            <family val="2"/>
            <charset val="238"/>
          </rPr>
          <t xml:space="preserve">
součet C+P+T</t>
        </r>
      </text>
    </comment>
    <comment ref="U44" authorId="0" shapeId="0" xr:uid="{00F06C78-4BF5-44EE-BB71-38B59EB89691}">
      <text>
        <r>
          <rPr>
            <b/>
            <sz val="9"/>
            <color indexed="81"/>
            <rFont val="Tahoma"/>
            <family val="2"/>
            <charset val="238"/>
          </rPr>
          <t>AutoSAP:</t>
        </r>
        <r>
          <rPr>
            <sz val="9"/>
            <color indexed="81"/>
            <rFont val="Tahoma"/>
            <family val="2"/>
            <charset val="238"/>
          </rPr>
          <t xml:space="preserve">
i30+iX20+iX35 (Tucson)</t>
        </r>
      </text>
    </comment>
    <comment ref="U54" authorId="0" shapeId="0" xr:uid="{E485DD2D-4493-4E93-A9AA-247A216C0CED}">
      <text>
        <r>
          <rPr>
            <b/>
            <sz val="9"/>
            <color indexed="81"/>
            <rFont val="Tahoma"/>
            <family val="2"/>
            <charset val="238"/>
          </rPr>
          <t>AutoSAP:</t>
        </r>
        <r>
          <rPr>
            <sz val="9"/>
            <color indexed="81"/>
            <rFont val="Tahoma"/>
            <family val="2"/>
            <charset val="238"/>
          </rPr>
          <t xml:space="preserve">
součet verzí</t>
        </r>
      </text>
    </comment>
  </commentList>
</comments>
</file>

<file path=xl/sharedStrings.xml><?xml version="1.0" encoding="utf-8"?>
<sst xmlns="http://schemas.openxmlformats.org/spreadsheetml/2006/main" count="2791" uniqueCount="349">
  <si>
    <t xml:space="preserve">Přehled dodání </t>
  </si>
  <si>
    <t xml:space="preserve">Společnost </t>
  </si>
  <si>
    <t xml:space="preserve">Dodáno </t>
  </si>
  <si>
    <t xml:space="preserve">ŠKODA AUTO </t>
  </si>
  <si>
    <t>Hyundai Motor Manufacturing Czech</t>
  </si>
  <si>
    <t xml:space="preserve">Iveco Czech Republic </t>
  </si>
  <si>
    <t xml:space="preserve">SOR Libchavy </t>
  </si>
  <si>
    <t>KHMC</t>
  </si>
  <si>
    <t>OA</t>
  </si>
  <si>
    <t>BUS</t>
  </si>
  <si>
    <t xml:space="preserve">Jawa Moto </t>
  </si>
  <si>
    <t>MOTO</t>
  </si>
  <si>
    <t xml:space="preserve">Panav </t>
  </si>
  <si>
    <t>Schwarzmüller</t>
  </si>
  <si>
    <t xml:space="preserve">AGADOS </t>
  </si>
  <si>
    <t>TATRA TRUCKS</t>
  </si>
  <si>
    <t>NA</t>
  </si>
  <si>
    <t xml:space="preserve">F.X. Meiller </t>
  </si>
  <si>
    <t xml:space="preserve">Poznámka </t>
  </si>
  <si>
    <t xml:space="preserve">Registrace </t>
  </si>
  <si>
    <t xml:space="preserve">Jméno </t>
  </si>
  <si>
    <t xml:space="preserve">Příjmení </t>
  </si>
  <si>
    <t xml:space="preserve">E-mail </t>
  </si>
  <si>
    <t xml:space="preserve">Telefon </t>
  </si>
  <si>
    <t>Kontaktní osoba</t>
  </si>
  <si>
    <t xml:space="preserve">Gabriela </t>
  </si>
  <si>
    <t xml:space="preserve">Dlasková </t>
  </si>
  <si>
    <t>ext.Gabriela.Dlaskova@skoda-auto.cz</t>
  </si>
  <si>
    <t xml:space="preserve">Petr </t>
  </si>
  <si>
    <t xml:space="preserve">Michník </t>
  </si>
  <si>
    <t xml:space="preserve">Petr.Michnik@hyundai-motor.cz </t>
  </si>
  <si>
    <t xml:space="preserve">Tomáš </t>
  </si>
  <si>
    <t>Paroubek</t>
  </si>
  <si>
    <t>Tomas.Paroubek@tpca.cz</t>
  </si>
  <si>
    <t xml:space="preserve">Alina </t>
  </si>
  <si>
    <t>rutova@sor.cz</t>
  </si>
  <si>
    <t xml:space="preserve">Monika </t>
  </si>
  <si>
    <t>Růtová</t>
  </si>
  <si>
    <t xml:space="preserve">khmc@khmc.cz </t>
  </si>
  <si>
    <t xml:space="preserve">Kamil </t>
  </si>
  <si>
    <t xml:space="preserve">Hrbáč </t>
  </si>
  <si>
    <t>Jiří</t>
  </si>
  <si>
    <t>Kraft</t>
  </si>
  <si>
    <t>kraft_jiri@jawa.eu</t>
  </si>
  <si>
    <t xml:space="preserve">Ilona </t>
  </si>
  <si>
    <t xml:space="preserve">Elsnerová </t>
  </si>
  <si>
    <t>ilona.elsnerova@panav.cz</t>
  </si>
  <si>
    <t>Vlasta</t>
  </si>
  <si>
    <t>Kynclová</t>
  </si>
  <si>
    <t>Vlasta.Kynclova@Schwarzmueller.com</t>
  </si>
  <si>
    <t>Ostrý</t>
  </si>
  <si>
    <t>ostry@agados.cz</t>
  </si>
  <si>
    <t>777 933 399</t>
  </si>
  <si>
    <t xml:space="preserve">Marek </t>
  </si>
  <si>
    <t xml:space="preserve">Podsedníček </t>
  </si>
  <si>
    <t>marek.podsednicek@meiller.com</t>
  </si>
  <si>
    <t xml:space="preserve">Nadřízená: Simona Havlíková /Simona.Havlikova@skoda-auto.cz/ 734 299 135 </t>
  </si>
  <si>
    <t>PŘÍP</t>
  </si>
  <si>
    <t xml:space="preserve">měsíčně </t>
  </si>
  <si>
    <t xml:space="preserve">kvartálně </t>
  </si>
  <si>
    <t>Víšková</t>
  </si>
  <si>
    <t>alina.viskova@external.cnhind.com</t>
  </si>
  <si>
    <t xml:space="preserve">Datové podklady </t>
  </si>
  <si>
    <t xml:space="preserve">odesláno </t>
  </si>
  <si>
    <t xml:space="preserve">měsíc </t>
  </si>
  <si>
    <t xml:space="preserve">Výroba v ČR </t>
  </si>
  <si>
    <t xml:space="preserve">Celkem </t>
  </si>
  <si>
    <t>CityGO</t>
  </si>
  <si>
    <t xml:space="preserve">Prodej v ČR </t>
  </si>
  <si>
    <t xml:space="preserve">Export </t>
  </si>
  <si>
    <t>ŠKODA AUTO</t>
  </si>
  <si>
    <t xml:space="preserve">leden </t>
  </si>
  <si>
    <t xml:space="preserve">únor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</si>
  <si>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</si>
  <si>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</si>
  <si>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</si>
  <si>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</si>
  <si>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</si>
  <si>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</si>
  <si>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</si>
  <si>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</si>
  <si>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</si>
  <si>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</si>
  <si>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CELKEM </t>
  </si>
  <si>
    <t xml:space="preserve">Toyota  </t>
  </si>
  <si>
    <t xml:space="preserve">Peugeot </t>
  </si>
  <si>
    <t>Citroën</t>
  </si>
  <si>
    <t xml:space="preserve">HYUNDAI </t>
  </si>
  <si>
    <t xml:space="preserve">KHMC </t>
  </si>
  <si>
    <t>PANAV</t>
  </si>
  <si>
    <t xml:space="preserve">Kvartál </t>
  </si>
  <si>
    <t>Návěsy</t>
  </si>
  <si>
    <t>Přívěsy</t>
  </si>
  <si>
    <t xml:space="preserve">Výroba </t>
  </si>
  <si>
    <t>Tuzemský prodej</t>
  </si>
  <si>
    <t>Export</t>
  </si>
  <si>
    <t xml:space="preserve">Přehled výroby, prodejů a exportu </t>
  </si>
  <si>
    <t>TATRA</t>
  </si>
  <si>
    <t xml:space="preserve">IVECO Bus </t>
  </si>
  <si>
    <t xml:space="preserve">SOR </t>
  </si>
  <si>
    <t xml:space="preserve">Jawa </t>
  </si>
  <si>
    <t xml:space="preserve">Agados </t>
  </si>
  <si>
    <t>Přívěsy O1 a O2</t>
  </si>
  <si>
    <t>Přívěsy O3 a O4</t>
  </si>
  <si>
    <t>Návěsy O3 a O4</t>
  </si>
  <si>
    <t>CELKEM</t>
  </si>
  <si>
    <t xml:space="preserve">Export  </t>
  </si>
  <si>
    <t xml:space="preserve">Měsíčně </t>
  </si>
  <si>
    <t xml:space="preserve">Kvartálně </t>
  </si>
  <si>
    <t xml:space="preserve">za časové období </t>
  </si>
  <si>
    <r>
      <rPr>
        <sz val="8"/>
        <color theme="1"/>
        <rFont val="Calibri"/>
        <family val="2"/>
        <charset val="238"/>
        <scheme val="minor"/>
      </rPr>
      <t>↑ / ↓</t>
    </r>
    <r>
      <rPr>
        <sz val="11"/>
        <color theme="1"/>
        <rFont val="Calibri"/>
        <family val="2"/>
        <charset val="238"/>
        <scheme val="minor"/>
      </rPr>
      <t xml:space="preserve"> v % </t>
    </r>
  </si>
  <si>
    <r>
      <rPr>
        <sz val="8"/>
        <color theme="1"/>
        <rFont val="Calibri"/>
        <family val="2"/>
        <charset val="238"/>
        <scheme val="minor"/>
      </rPr>
      <t>↑ / ↓</t>
    </r>
    <r>
      <rPr>
        <sz val="11"/>
        <color theme="1"/>
        <rFont val="Calibri"/>
        <family val="2"/>
        <charset val="238"/>
        <scheme val="minor"/>
      </rPr>
      <t xml:space="preserve"> v ks</t>
    </r>
  </si>
  <si>
    <t xml:space="preserve">Tuzemský prodej </t>
  </si>
  <si>
    <t xml:space="preserve">Souhrnné údaje za jednotlivé kategorie </t>
  </si>
  <si>
    <t>OA a LUV</t>
  </si>
  <si>
    <t xml:space="preserve">BUS </t>
  </si>
  <si>
    <t xml:space="preserve">NA </t>
  </si>
  <si>
    <r>
      <rPr>
        <b/>
        <sz val="16"/>
        <color theme="1"/>
        <rFont val="Calibri"/>
        <family val="2"/>
        <charset val="238"/>
        <scheme val="minor"/>
      </rPr>
      <t>MOTO</t>
    </r>
    <r>
      <rPr>
        <b/>
        <sz val="11"/>
        <color theme="1"/>
        <rFont val="Calibri"/>
        <family val="2"/>
        <charset val="238"/>
        <scheme val="minor"/>
      </rPr>
      <t xml:space="preserve">
Motocykly (L)</t>
    </r>
  </si>
  <si>
    <r>
      <rPr>
        <b/>
        <sz val="16"/>
        <color theme="1"/>
        <rFont val="Calibri"/>
        <family val="2"/>
        <charset val="238"/>
        <scheme val="minor"/>
      </rPr>
      <t xml:space="preserve">BUS </t>
    </r>
    <r>
      <rPr>
        <b/>
        <sz val="11"/>
        <color theme="1"/>
        <rFont val="Calibri"/>
        <family val="2"/>
        <charset val="238"/>
        <scheme val="minor"/>
      </rPr>
      <t xml:space="preserve">
autobusy (M2,M3)</t>
    </r>
  </si>
  <si>
    <r>
      <rPr>
        <b/>
        <sz val="16"/>
        <color theme="1"/>
        <rFont val="Calibri"/>
        <family val="2"/>
        <charset val="238"/>
        <scheme val="minor"/>
      </rPr>
      <t>NA</t>
    </r>
    <r>
      <rPr>
        <b/>
        <sz val="11"/>
        <color theme="1"/>
        <rFont val="Calibri"/>
        <family val="2"/>
        <charset val="238"/>
        <scheme val="minor"/>
      </rPr>
      <t xml:space="preserve">
nákladní (N2, N3)</t>
    </r>
  </si>
  <si>
    <r>
      <rPr>
        <b/>
        <sz val="16"/>
        <color theme="1"/>
        <rFont val="Calibri"/>
        <family val="2"/>
        <charset val="238"/>
        <scheme val="minor"/>
      </rPr>
      <t xml:space="preserve">Óčka </t>
    </r>
    <r>
      <rPr>
        <b/>
        <sz val="8"/>
        <color theme="1"/>
        <rFont val="Calibri"/>
        <family val="2"/>
        <charset val="238"/>
        <scheme val="minor"/>
      </rPr>
      <t xml:space="preserve">
Přípojná vozidla (O1, O2, O3 a O4)  </t>
    </r>
  </si>
  <si>
    <r>
      <rPr>
        <b/>
        <sz val="16"/>
        <color theme="1"/>
        <rFont val="Calibri"/>
        <family val="2"/>
        <charset val="238"/>
        <scheme val="minor"/>
      </rPr>
      <t>OA a LUV</t>
    </r>
    <r>
      <rPr>
        <b/>
        <sz val="11"/>
        <color theme="1"/>
        <rFont val="Calibri"/>
        <family val="2"/>
        <charset val="238"/>
        <scheme val="minor"/>
      </rPr>
      <t xml:space="preserve">
osobní + lehké užitkové (M1, N1) </t>
    </r>
  </si>
  <si>
    <r>
      <rPr>
        <b/>
        <sz val="16"/>
        <color theme="1"/>
        <rFont val="Calibri"/>
        <family val="2"/>
        <charset val="238"/>
        <scheme val="minor"/>
      </rPr>
      <t xml:space="preserve">CELKEM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 xml:space="preserve">Přípojná </t>
    </r>
    <r>
      <rPr>
        <b/>
        <sz val="11"/>
        <color theme="1"/>
        <rFont val="Calibri"/>
        <family val="2"/>
        <charset val="238"/>
        <scheme val="minor"/>
      </rPr>
      <t xml:space="preserve">
vozidla </t>
    </r>
  </si>
  <si>
    <r>
      <rPr>
        <b/>
        <sz val="16"/>
        <color theme="1"/>
        <rFont val="Calibri"/>
        <family val="2"/>
        <charset val="238"/>
        <scheme val="minor"/>
      </rPr>
      <t xml:space="preserve">CELKEM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 xml:space="preserve">Motorová </t>
    </r>
    <r>
      <rPr>
        <b/>
        <sz val="11"/>
        <color theme="1"/>
        <rFont val="Calibri"/>
        <family val="2"/>
        <charset val="238"/>
        <scheme val="minor"/>
      </rPr>
      <t xml:space="preserve">
vozidla </t>
    </r>
  </si>
  <si>
    <r>
      <rPr>
        <b/>
        <sz val="16"/>
        <color theme="1"/>
        <rFont val="Calibri"/>
        <family val="2"/>
        <charset val="238"/>
        <scheme val="minor"/>
      </rPr>
      <t xml:space="preserve">CELKEM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 xml:space="preserve">Silniční 
vozidla </t>
    </r>
  </si>
  <si>
    <t>c</t>
  </si>
  <si>
    <t xml:space="preserve">Data pro grafy 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</si>
  <si>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</si>
  <si>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</si>
  <si>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</si>
  <si>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</si>
  <si>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</si>
  <si>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</si>
  <si>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</si>
  <si>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</si>
  <si>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</si>
  <si>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</si>
  <si>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</si>
  <si>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1.Q</t>
  </si>
  <si>
    <t>2.Q</t>
  </si>
  <si>
    <t>3.Q</t>
  </si>
  <si>
    <t xml:space="preserve">Celorok </t>
  </si>
  <si>
    <t>Kumulativně za 2020</t>
  </si>
  <si>
    <t>únor</t>
  </si>
  <si>
    <t>březen</t>
  </si>
  <si>
    <t>4.Q</t>
  </si>
  <si>
    <t>aktuální období:</t>
  </si>
  <si>
    <t>aktuální rok:</t>
  </si>
  <si>
    <t>předchozí rok:</t>
  </si>
  <si>
    <t>předchozí měsíc:</t>
  </si>
  <si>
    <t>aktuální měsíc: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</si>
  <si>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</si>
  <si>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</si>
  <si>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</si>
  <si>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</si>
  <si>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</si>
  <si>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</si>
  <si>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</si>
  <si>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</si>
  <si>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 xml:space="preserve">Motorová vozidla - kumulativně </t>
  </si>
  <si>
    <t xml:space="preserve">Osobní automobily - vývoj - kumulativně </t>
  </si>
  <si>
    <t xml:space="preserve">Osobní automobily - vývoj - meziměsíčně </t>
  </si>
  <si>
    <t xml:space="preserve">Autobusy - vývoj - kumulativně </t>
  </si>
  <si>
    <t xml:space="preserve">Autobusy automobily - vývoj - meziměsíčně </t>
  </si>
  <si>
    <t xml:space="preserve">Motorky  - vývoj - kumulativně </t>
  </si>
  <si>
    <t xml:space="preserve">Motorky - vývoj - meziměsíčně </t>
  </si>
  <si>
    <t>Měsíčně za 2020</t>
  </si>
  <si>
    <t xml:space="preserve">MEZIMĚSÍČNĚ </t>
  </si>
  <si>
    <t>150000 ks</t>
  </si>
  <si>
    <t>200000 ks</t>
  </si>
  <si>
    <t>Měsíční</t>
  </si>
  <si>
    <t>spojení aktuální:</t>
  </si>
  <si>
    <t>spojení předchozí (rok):</t>
  </si>
  <si>
    <t>Kumulace</t>
  </si>
  <si>
    <t>Osobní automobily</t>
  </si>
  <si>
    <t>Autobusy</t>
  </si>
  <si>
    <t>Motocykly</t>
  </si>
  <si>
    <t>www.autosap.cz</t>
  </si>
  <si>
    <t xml:space="preserve">January - March </t>
  </si>
  <si>
    <t xml:space="preserve">April </t>
  </si>
  <si>
    <t xml:space="preserve">March </t>
  </si>
  <si>
    <t>KUMULATIVNĚ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</si>
  <si>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</si>
  <si>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</si>
  <si>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</si>
  <si>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</si>
  <si>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</si>
  <si>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</si>
  <si>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</si>
  <si>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</si>
  <si>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</si>
  <si>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</si>
  <si>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</si>
  <si>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</si>
  <si>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</si>
  <si>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</si>
  <si>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</si>
  <si>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</si>
  <si>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</si>
  <si>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</si>
  <si>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</si>
  <si>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</si>
  <si>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</si>
  <si>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</si>
  <si>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</si>
  <si>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</si>
  <si>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</si>
  <si>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</si>
  <si>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</si>
  <si>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</si>
  <si>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</si>
  <si>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</si>
  <si>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</si>
  <si>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</si>
  <si>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</si>
  <si>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</si>
  <si>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</si>
  <si>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</si>
  <si>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r>
      <rPr>
        <sz val="8"/>
        <rFont val="Roboto Light"/>
        <charset val="238"/>
      </rPr>
      <t xml:space="preserve">kategorie   </t>
    </r>
    <r>
      <rPr>
        <sz val="12"/>
        <rFont val="Roboto Light"/>
        <charset val="238"/>
      </rPr>
      <t>L</t>
    </r>
  </si>
  <si>
    <t>ŠKODA AUTO a.s.</t>
  </si>
  <si>
    <t>Hyundai Motor 
Manufacturing Czech s.r.o.</t>
  </si>
  <si>
    <t>Iveco Czech Republic, a. s.</t>
  </si>
  <si>
    <t>SOR Libchavy spol. s r.o.</t>
  </si>
  <si>
    <t>KHMC s.r.o.</t>
  </si>
  <si>
    <t>JAWA Moto spol. s r.o.</t>
  </si>
  <si>
    <t xml:space="preserve">Celkem VELKÁ </t>
  </si>
  <si>
    <t xml:space="preserve">Celkem MALÁ </t>
  </si>
  <si>
    <t>Panav CELKEM</t>
  </si>
  <si>
    <t>Schwarzmüller CELKEM</t>
  </si>
  <si>
    <t xml:space="preserve">Nákladní automobily - vývoj - kumulativně </t>
  </si>
  <si>
    <t xml:space="preserve">Nákladní automobily - vývoj - po kvartálech </t>
  </si>
  <si>
    <t>1.- 2.Q</t>
  </si>
  <si>
    <t>1.- 3.Q</t>
  </si>
  <si>
    <t>1.- 4.Q</t>
  </si>
  <si>
    <t xml:space="preserve">April-June </t>
  </si>
  <si>
    <t>July-September</t>
  </si>
  <si>
    <t>October-December</t>
  </si>
  <si>
    <t>duben-červen</t>
  </si>
  <si>
    <t>červenec-září</t>
  </si>
  <si>
    <t>říjen-prosinec</t>
  </si>
  <si>
    <t xml:space="preserve">Přípojná vozidla - malá - v kumulaci </t>
  </si>
  <si>
    <t xml:space="preserve">Přípojná vozidla - malá - po kvartálech </t>
  </si>
  <si>
    <t xml:space="preserve">Přípojná vozidla - velká - v kumulaci </t>
  </si>
  <si>
    <t xml:space="preserve">Přípojná vozidla - velká - po kvartálech </t>
  </si>
  <si>
    <t xml:space="preserve">Přípojná vozidla - CELKEM - v kumulaci </t>
  </si>
  <si>
    <t xml:space="preserve">Přípojná vozidla - CELKEM - po kvartálech </t>
  </si>
  <si>
    <t xml:space="preserve">Silniční vozidla - kumulativně </t>
  </si>
  <si>
    <t>TISK</t>
  </si>
  <si>
    <t xml:space="preserve">TISK 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</si>
  <si>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</si>
  <si>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</si>
  <si>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</si>
  <si>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</si>
  <si>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</si>
  <si>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</si>
  <si>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</si>
  <si>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</si>
  <si>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</si>
  <si>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</si>
  <si>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Kumulativně za 2019</t>
  </si>
  <si>
    <t>Motorová vozidla - po kvartálech</t>
  </si>
  <si>
    <t>Silniční vozidla - po kvartálech</t>
  </si>
  <si>
    <t>Po kvartálech za 2020</t>
  </si>
  <si>
    <t xml:space="preserve">Po kvartálech za 2020 </t>
  </si>
  <si>
    <t>předchozí měsíční období:</t>
  </si>
  <si>
    <t xml:space="preserve">aktuální kvartální období </t>
  </si>
  <si>
    <t xml:space="preserve">předchozí kumulativní období </t>
  </si>
  <si>
    <t xml:space="preserve">vyplňuješ kvartálně </t>
  </si>
  <si>
    <t>vyplňuješ měsíčně</t>
  </si>
  <si>
    <t xml:space="preserve">LEGENDA: </t>
  </si>
  <si>
    <t xml:space="preserve">spočteš bokem z registrací </t>
  </si>
  <si>
    <t xml:space="preserve">January-August </t>
  </si>
  <si>
    <t>TOYOTA</t>
  </si>
  <si>
    <t xml:space="preserve">Toyota Motor 
Manufacturing Czech Republic, s.r.o. </t>
  </si>
  <si>
    <t>Toyota</t>
  </si>
  <si>
    <t>ŠKODA ELECTRIC</t>
  </si>
  <si>
    <t xml:space="preserve">PHEV </t>
  </si>
  <si>
    <t>BEV</t>
  </si>
  <si>
    <t xml:space="preserve">podíl </t>
  </si>
  <si>
    <t>podíl</t>
  </si>
  <si>
    <t>Výroba ELEKTROVOZIDEL</t>
  </si>
  <si>
    <t>Celkem OA</t>
  </si>
  <si>
    <t>Výroba ELEKTROBUSŮ</t>
  </si>
  <si>
    <t xml:space="preserve">Výroba elektrických vozidel CELKEM </t>
  </si>
  <si>
    <t>CELKEM BEVů</t>
  </si>
  <si>
    <t xml:space="preserve">Celkem PHEVů </t>
  </si>
  <si>
    <t>CELKEM elektro</t>
  </si>
  <si>
    <t>Celkem elektro</t>
  </si>
  <si>
    <t xml:space="preserve">CELKEM elektro OA </t>
  </si>
  <si>
    <t>CELKEM elektro OA</t>
  </si>
  <si>
    <t>CELKEM elektro BUS</t>
  </si>
  <si>
    <t>Celkem elektro BUS</t>
  </si>
  <si>
    <t xml:space="preserve">CELKEM elektro </t>
  </si>
  <si>
    <t>ŠKODA ELECTRIC a.s.</t>
  </si>
  <si>
    <t>OA BEV</t>
  </si>
  <si>
    <t>OA PHEV</t>
  </si>
  <si>
    <t>Elektrické OA</t>
  </si>
  <si>
    <t>Elektrické BUS</t>
  </si>
  <si>
    <t xml:space="preserve">ELEKTROVOZIDLA </t>
  </si>
  <si>
    <t>BUS BEV</t>
  </si>
  <si>
    <t>BUS PHEV</t>
  </si>
  <si>
    <t>Elektrovozidla CELKEM</t>
  </si>
  <si>
    <t>BEV CELKEM</t>
  </si>
  <si>
    <t xml:space="preserve">PHEV CELKEM </t>
  </si>
  <si>
    <t>ELEKTRO CELKEM</t>
  </si>
  <si>
    <t>PHEV CELKEM</t>
  </si>
  <si>
    <t>ELEKTROVOZIDLA</t>
  </si>
  <si>
    <t xml:space="preserve">Pavel </t>
  </si>
  <si>
    <t xml:space="preserve">Kuch </t>
  </si>
  <si>
    <t>pavel.kuch1@skoda.cz</t>
  </si>
  <si>
    <t>Ze začátku s ním, pak deleguje na nějakou podřízenou</t>
  </si>
  <si>
    <r>
      <rPr>
        <sz val="8"/>
        <rFont val="Roboto Light"/>
        <charset val="238"/>
      </rPr>
      <t xml:space="preserve">kategorie  </t>
    </r>
    <r>
      <rPr>
        <sz val="12"/>
        <rFont val="Roboto Light"/>
        <charset val="238"/>
      </rPr>
      <t xml:space="preserve">M2 </t>
    </r>
    <r>
      <rPr>
        <sz val="8"/>
        <rFont val="Roboto Light"/>
        <charset val="238"/>
      </rPr>
      <t>a</t>
    </r>
    <r>
      <rPr>
        <sz val="12"/>
        <rFont val="Roboto Light"/>
        <charset val="238"/>
      </rPr>
      <t xml:space="preserve"> M3</t>
    </r>
  </si>
  <si>
    <t>©  Sdružení automobilového průmyslu</t>
  </si>
  <si>
    <r>
      <rPr>
        <sz val="8"/>
        <rFont val="Roboto Light"/>
        <charset val="238"/>
      </rPr>
      <t xml:space="preserve">kategorie  </t>
    </r>
    <r>
      <rPr>
        <sz val="12"/>
        <rFont val="Roboto Light"/>
        <charset val="238"/>
      </rPr>
      <t>M1</t>
    </r>
  </si>
  <si>
    <t xml:space="preserve">Výroba vozidel </t>
  </si>
  <si>
    <t>kumulace</t>
  </si>
  <si>
    <t>měsíc</t>
  </si>
  <si>
    <t>v České republice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</si>
  <si>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</si>
  <si>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</si>
  <si>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</si>
  <si>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</si>
  <si>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</si>
  <si>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</si>
  <si>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 xml:space="preserve">Toyota Motor Manufacturing Czech Republic </t>
  </si>
  <si>
    <t>2021</t>
  </si>
  <si>
    <t>2020</t>
  </si>
  <si>
    <t>Měsíčně za 2021</t>
  </si>
  <si>
    <t>Po kvartálech za 2021</t>
  </si>
  <si>
    <t xml:space="preserve">Po kvartálech za 2021 </t>
  </si>
  <si>
    <t>Po kvartálech 2021</t>
  </si>
  <si>
    <t>Po kvartálech 2020</t>
  </si>
  <si>
    <t xml:space="preserve">Košťál </t>
  </si>
  <si>
    <t>kamil.kostal@tatra.cz</t>
  </si>
  <si>
    <t>n/a</t>
  </si>
  <si>
    <t>August</t>
  </si>
  <si>
    <t>září 2021</t>
  </si>
  <si>
    <t>NE</t>
  </si>
  <si>
    <t>A</t>
  </si>
  <si>
    <t xml:space="preserve">January-September </t>
  </si>
  <si>
    <t xml:space="preserve">leden-srpen </t>
  </si>
  <si>
    <t xml:space="preserve">September </t>
  </si>
  <si>
    <t>September 2021</t>
  </si>
  <si>
    <t>září 2020</t>
  </si>
  <si>
    <t>September 2020</t>
  </si>
  <si>
    <t xml:space="preserve">July-September </t>
  </si>
  <si>
    <t>ANO</t>
  </si>
  <si>
    <t>3 ks</t>
  </si>
  <si>
    <t xml:space="preserve">January-June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</si>
</sst>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Roboto Black"/>
      <charset val="238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b/>
      <sz val="10"/>
      <color theme="1"/>
      <name val="Calibri"/>
      <family val="2"/>
      <scheme val="minor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12"/>
      <color theme="1"/>
      <name val="Roboto Black"/>
      <charset val="238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1"/>
      <color theme="1"/>
      <name val="Roboto Light"/>
      <charset val="238"/>
    </font>
    <font>
      <b/>
      <sz val="14"/>
      <color theme="1"/>
      <name val="Roboto Black"/>
      <charset val="238"/>
    </font>
    <font>
      <sz val="12"/>
      <name val="Roboto Black"/>
      <charset val="238"/>
    </font>
    <font>
      <sz val="12"/>
      <name val="Roboto Light"/>
      <charset val="238"/>
    </font>
    <font>
      <sz val="36"/>
      <name val="Roboto Black"/>
      <charset val="238"/>
    </font>
    <font>
      <sz val="28"/>
      <color theme="0"/>
      <name val="Roboto Black"/>
      <charset val="238"/>
    </font>
    <font>
      <sz val="10"/>
      <color theme="1"/>
      <name val="Roboto Light"/>
      <charset val="238"/>
    </font>
    <font>
      <sz val="11"/>
      <color theme="0"/>
      <name val="Calibri"/>
      <family val="2"/>
      <scheme val="minor"/>
    </font>
    <font>
      <sz val="11"/>
      <color theme="1" tint="0.499984740745262"/>
      <name val="Roboto Black"/>
      <charset val="238"/>
    </font>
    <font>
      <sz val="9"/>
      <color rgb="FFC00000"/>
      <name val="Roboto Light"/>
      <charset val="238"/>
    </font>
    <font>
      <sz val="11"/>
      <name val="Roboto Light"/>
      <charset val="238"/>
    </font>
    <font>
      <sz val="9"/>
      <color theme="1" tint="0.249977111117893"/>
      <name val="Roboto Light"/>
      <charset val="238"/>
    </font>
    <font>
      <sz val="9"/>
      <color theme="1" tint="0.499984740745262"/>
      <name val="Roboto Light"/>
      <charset val="238"/>
    </font>
    <font>
      <sz val="12"/>
      <color theme="1" tint="0.499984740745262"/>
      <name val="Roboto Black"/>
      <charset val="238"/>
    </font>
    <font>
      <sz val="14"/>
      <name val="Roboto Black"/>
      <charset val="238"/>
    </font>
    <font>
      <sz val="12"/>
      <color theme="1"/>
      <name val="Roboto Light"/>
      <charset val="238"/>
    </font>
    <font>
      <sz val="10"/>
      <color theme="1"/>
      <name val="Verdana"/>
      <family val="2"/>
      <charset val="238"/>
    </font>
    <font>
      <sz val="14"/>
      <color theme="1"/>
      <name val="Roboto Black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AF1FE"/>
        <bgColor indexed="64"/>
      </patternFill>
    </fill>
    <fill>
      <patternFill patternType="solid">
        <fgColor rgb="FF88D3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AFEE3"/>
        <bgColor indexed="64"/>
      </patternFill>
    </fill>
    <fill>
      <patternFill patternType="solid">
        <fgColor rgb="FFF2FDB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1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57" fillId="0" borderId="0"/>
  </cellStyleXfs>
  <cellXfs count="88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0" fillId="0" borderId="3" xfId="1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0" fontId="10" fillId="0" borderId="4" xfId="1" applyBorder="1"/>
    <xf numFmtId="3" fontId="0" fillId="0" borderId="4" xfId="0" applyNumberFormat="1" applyBorder="1" applyAlignment="1">
      <alignment horizontal="center"/>
    </xf>
    <xf numFmtId="0" fontId="10" fillId="0" borderId="4" xfId="1" quotePrefix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11" fillId="0" borderId="0" xfId="0" applyFon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/>
    <xf numFmtId="49" fontId="9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6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/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8" fillId="3" borderId="6" xfId="0" applyFont="1" applyFill="1" applyBorder="1" applyAlignment="1">
      <alignment vertical="center"/>
    </xf>
    <xf numFmtId="0" fontId="0" fillId="3" borderId="6" xfId="0" applyFill="1" applyBorder="1"/>
    <xf numFmtId="0" fontId="9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3" fontId="0" fillId="0" borderId="62" xfId="0" applyNumberFormat="1" applyBorder="1" applyAlignment="1">
      <alignment horizontal="right" vertical="center" indent="1"/>
    </xf>
    <xf numFmtId="3" fontId="0" fillId="0" borderId="65" xfId="0" applyNumberFormat="1" applyBorder="1" applyAlignment="1">
      <alignment horizontal="right" vertical="center" indent="1"/>
    </xf>
    <xf numFmtId="0" fontId="0" fillId="0" borderId="36" xfId="0" applyFill="1" applyBorder="1" applyAlignment="1">
      <alignment horizontal="right" vertical="center" indent="1"/>
    </xf>
    <xf numFmtId="0" fontId="0" fillId="0" borderId="42" xfId="0" applyFill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Fill="1" applyBorder="1" applyAlignment="1">
      <alignment horizontal="right" vertical="center" indent="1"/>
    </xf>
    <xf numFmtId="0" fontId="0" fillId="2" borderId="40" xfId="0" applyFill="1" applyBorder="1" applyAlignment="1">
      <alignment horizontal="right" vertical="center" indent="1"/>
    </xf>
    <xf numFmtId="0" fontId="0" fillId="0" borderId="40" xfId="0" applyFill="1" applyBorder="1" applyAlignment="1">
      <alignment horizontal="right" vertical="center" indent="1"/>
    </xf>
    <xf numFmtId="0" fontId="0" fillId="2" borderId="44" xfId="0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9" fillId="2" borderId="19" xfId="0" applyFont="1" applyFill="1" applyBorder="1" applyAlignment="1">
      <alignment horizontal="left" indent="1"/>
    </xf>
    <xf numFmtId="0" fontId="9" fillId="2" borderId="19" xfId="0" applyFont="1" applyFill="1" applyBorder="1" applyAlignment="1"/>
    <xf numFmtId="0" fontId="9" fillId="2" borderId="19" xfId="0" applyFont="1" applyFill="1" applyBorder="1" applyAlignment="1">
      <alignment horizontal="center" vertical="center"/>
    </xf>
    <xf numFmtId="0" fontId="0" fillId="0" borderId="75" xfId="0" applyBorder="1" applyAlignment="1">
      <alignment horizontal="left" vertical="center" indent="1"/>
    </xf>
    <xf numFmtId="0" fontId="0" fillId="0" borderId="79" xfId="0" applyBorder="1" applyAlignment="1">
      <alignment horizontal="left" vertical="center" indent="1"/>
    </xf>
    <xf numFmtId="0" fontId="0" fillId="0" borderId="81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3" fontId="0" fillId="0" borderId="6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0" fontId="0" fillId="0" borderId="88" xfId="0" applyFill="1" applyBorder="1" applyAlignment="1">
      <alignment horizontal="center" vertical="center"/>
    </xf>
    <xf numFmtId="3" fontId="9" fillId="2" borderId="86" xfId="0" applyNumberFormat="1" applyFont="1" applyFill="1" applyBorder="1" applyAlignment="1">
      <alignment horizontal="right" vertical="center" indent="1"/>
    </xf>
    <xf numFmtId="3" fontId="9" fillId="2" borderId="87" xfId="0" applyNumberFormat="1" applyFont="1" applyFill="1" applyBorder="1" applyAlignment="1">
      <alignment horizontal="right" vertical="center" indent="1"/>
    </xf>
    <xf numFmtId="0" fontId="0" fillId="0" borderId="89" xfId="0" applyFill="1" applyBorder="1" applyAlignment="1">
      <alignment horizontal="center" vertical="center"/>
    </xf>
    <xf numFmtId="0" fontId="0" fillId="0" borderId="92" xfId="0" applyBorder="1" applyAlignment="1">
      <alignment horizontal="left" vertical="center" indent="1"/>
    </xf>
    <xf numFmtId="3" fontId="9" fillId="2" borderId="95" xfId="0" applyNumberFormat="1" applyFont="1" applyFill="1" applyBorder="1" applyAlignment="1">
      <alignment horizontal="right" vertical="center" indent="1"/>
    </xf>
    <xf numFmtId="3" fontId="0" fillId="2" borderId="78" xfId="0" applyNumberFormat="1" applyFill="1" applyBorder="1" applyAlignment="1">
      <alignment horizontal="right" indent="1"/>
    </xf>
    <xf numFmtId="3" fontId="0" fillId="2" borderId="80" xfId="0" applyNumberFormat="1" applyFill="1" applyBorder="1" applyAlignment="1">
      <alignment horizontal="right" indent="1"/>
    </xf>
    <xf numFmtId="3" fontId="0" fillId="2" borderId="84" xfId="0" applyNumberFormat="1" applyFill="1" applyBorder="1" applyAlignment="1">
      <alignment horizontal="right" indent="1"/>
    </xf>
    <xf numFmtId="3" fontId="0" fillId="2" borderId="93" xfId="0" applyNumberFormat="1" applyFill="1" applyBorder="1" applyAlignment="1">
      <alignment horizontal="right" indent="1"/>
    </xf>
    <xf numFmtId="0" fontId="0" fillId="2" borderId="13" xfId="0" applyFill="1" applyBorder="1" applyAlignment="1">
      <alignment horizontal="center" vertical="center"/>
    </xf>
    <xf numFmtId="3" fontId="0" fillId="2" borderId="73" xfId="0" applyNumberFormat="1" applyFill="1" applyBorder="1" applyAlignment="1">
      <alignment horizontal="right" indent="1"/>
    </xf>
    <xf numFmtId="3" fontId="0" fillId="2" borderId="29" xfId="0" applyNumberFormat="1" applyFill="1" applyBorder="1" applyAlignment="1">
      <alignment horizontal="right" indent="1"/>
    </xf>
    <xf numFmtId="3" fontId="0" fillId="2" borderId="74" xfId="0" applyNumberFormat="1" applyFill="1" applyBorder="1" applyAlignment="1">
      <alignment horizontal="right" indent="1"/>
    </xf>
    <xf numFmtId="3" fontId="0" fillId="2" borderId="96" xfId="0" applyNumberFormat="1" applyFill="1" applyBorder="1" applyAlignment="1">
      <alignment horizontal="right" indent="1"/>
    </xf>
    <xf numFmtId="0" fontId="0" fillId="2" borderId="13" xfId="0" applyFill="1" applyBorder="1" applyAlignment="1">
      <alignment horizontal="center"/>
    </xf>
    <xf numFmtId="3" fontId="9" fillId="2" borderId="48" xfId="0" applyNumberFormat="1" applyFont="1" applyFill="1" applyBorder="1" applyAlignment="1">
      <alignment horizontal="right" vertical="center" indent="1"/>
    </xf>
    <xf numFmtId="3" fontId="9" fillId="2" borderId="47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left" vertical="center" indent="1"/>
    </xf>
    <xf numFmtId="3" fontId="0" fillId="2" borderId="38" xfId="0" applyNumberFormat="1" applyFill="1" applyBorder="1" applyAlignment="1">
      <alignment horizontal="center" vertical="center"/>
    </xf>
    <xf numFmtId="3" fontId="0" fillId="0" borderId="62" xfId="0" applyNumberFormat="1" applyBorder="1" applyAlignment="1">
      <alignment horizontal="right" indent="1"/>
    </xf>
    <xf numFmtId="3" fontId="0" fillId="0" borderId="68" xfId="0" applyNumberFormat="1" applyBorder="1" applyAlignment="1">
      <alignment horizontal="right" indent="1"/>
    </xf>
    <xf numFmtId="3" fontId="0" fillId="0" borderId="58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0" fontId="9" fillId="2" borderId="8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3" fontId="0" fillId="2" borderId="47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46" xfId="0" applyNumberFormat="1" applyFill="1" applyBorder="1" applyAlignment="1">
      <alignment horizontal="right" vertical="center" indent="1"/>
    </xf>
    <xf numFmtId="3" fontId="0" fillId="2" borderId="47" xfId="0" applyNumberFormat="1" applyFill="1" applyBorder="1" applyAlignment="1">
      <alignment horizontal="right" vertical="center" indent="1"/>
    </xf>
    <xf numFmtId="3" fontId="0" fillId="2" borderId="43" xfId="0" applyNumberFormat="1" applyFill="1" applyBorder="1" applyAlignment="1">
      <alignment horizontal="right" vertical="center" indent="1"/>
    </xf>
    <xf numFmtId="3" fontId="0" fillId="2" borderId="38" xfId="0" applyNumberFormat="1" applyFill="1" applyBorder="1" applyAlignment="1">
      <alignment horizontal="right" vertical="center" indent="1"/>
    </xf>
    <xf numFmtId="164" fontId="0" fillId="2" borderId="62" xfId="2" applyNumberFormat="1" applyFont="1" applyFill="1" applyBorder="1" applyAlignment="1">
      <alignment horizontal="center" vertical="center"/>
    </xf>
    <xf numFmtId="164" fontId="0" fillId="2" borderId="30" xfId="2" applyNumberFormat="1" applyFont="1" applyFill="1" applyBorder="1" applyAlignment="1">
      <alignment horizontal="center" vertical="center"/>
    </xf>
    <xf numFmtId="164" fontId="0" fillId="2" borderId="63" xfId="2" applyNumberFormat="1" applyFont="1" applyFill="1" applyBorder="1" applyAlignment="1">
      <alignment horizontal="center" vertical="center"/>
    </xf>
    <xf numFmtId="164" fontId="0" fillId="2" borderId="46" xfId="2" applyNumberFormat="1" applyFont="1" applyFill="1" applyBorder="1" applyAlignment="1">
      <alignment horizontal="center" vertical="center"/>
    </xf>
    <xf numFmtId="3" fontId="0" fillId="2" borderId="71" xfId="0" applyNumberFormat="1" applyFill="1" applyBorder="1" applyAlignment="1">
      <alignment horizontal="center" vertical="center"/>
    </xf>
    <xf numFmtId="3" fontId="0" fillId="2" borderId="73" xfId="0" applyNumberFormat="1" applyFill="1" applyBorder="1" applyAlignment="1">
      <alignment horizontal="center" vertical="center"/>
    </xf>
    <xf numFmtId="164" fontId="0" fillId="2" borderId="68" xfId="2" applyNumberFormat="1" applyFon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3" fontId="0" fillId="2" borderId="60" xfId="0" applyNumberFormat="1" applyFill="1" applyBorder="1" applyAlignment="1">
      <alignment horizontal="center" vertical="center"/>
    </xf>
    <xf numFmtId="3" fontId="0" fillId="2" borderId="74" xfId="0" applyNumberFormat="1" applyFill="1" applyBorder="1" applyAlignment="1">
      <alignment horizontal="center" vertical="center"/>
    </xf>
    <xf numFmtId="164" fontId="0" fillId="2" borderId="61" xfId="2" applyNumberFormat="1" applyFont="1" applyFill="1" applyBorder="1" applyAlignment="1">
      <alignment horizontal="center" vertical="center"/>
    </xf>
    <xf numFmtId="3" fontId="0" fillId="2" borderId="57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164" fontId="0" fillId="2" borderId="28" xfId="2" applyNumberFormat="1" applyFon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0" fillId="2" borderId="41" xfId="0" applyNumberFormat="1" applyFill="1" applyBorder="1" applyAlignment="1">
      <alignment horizontal="center" vertical="center"/>
    </xf>
    <xf numFmtId="164" fontId="0" fillId="2" borderId="43" xfId="2" applyNumberFormat="1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right" vertical="center" indent="1"/>
    </xf>
    <xf numFmtId="3" fontId="0" fillId="2" borderId="41" xfId="0" applyNumberFormat="1" applyFill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2" borderId="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horizontal="right" vertical="center"/>
    </xf>
    <xf numFmtId="0" fontId="34" fillId="0" borderId="0" xfId="0" applyFont="1" applyAlignment="1">
      <alignment horizontal="right"/>
    </xf>
    <xf numFmtId="0" fontId="33" fillId="0" borderId="0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6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0" fillId="0" borderId="0" xfId="0" applyAlignment="1"/>
    <xf numFmtId="9" fontId="35" fillId="0" borderId="7" xfId="2" applyFont="1" applyBorder="1" applyAlignment="1">
      <alignment vertical="center"/>
    </xf>
    <xf numFmtId="10" fontId="23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1" xfId="0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5" fillId="0" borderId="0" xfId="0" applyFont="1" applyBorder="1" applyAlignment="1">
      <alignment vertical="center"/>
    </xf>
    <xf numFmtId="49" fontId="34" fillId="0" borderId="12" xfId="0" applyNumberFormat="1" applyFont="1" applyFill="1" applyBorder="1" applyAlignment="1">
      <alignment horizontal="right" vertical="center"/>
    </xf>
    <xf numFmtId="0" fontId="34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0" fillId="1" borderId="0" xfId="0" applyFill="1" applyAlignment="1">
      <alignment horizontal="center" vertical="center"/>
    </xf>
    <xf numFmtId="0" fontId="0" fillId="0" borderId="6" xfId="0" applyBorder="1"/>
    <xf numFmtId="0" fontId="9" fillId="0" borderId="6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9" fontId="43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3" fontId="0" fillId="0" borderId="58" xfId="0" applyNumberFormat="1" applyBorder="1" applyAlignment="1">
      <alignment horizontal="right" vertical="center" indent="1"/>
    </xf>
    <xf numFmtId="3" fontId="0" fillId="0" borderId="68" xfId="0" applyNumberForma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ill="1"/>
    <xf numFmtId="0" fontId="48" fillId="8" borderId="0" xfId="0" applyFont="1" applyFill="1" applyAlignment="1">
      <alignment horizontal="center" vertical="center"/>
    </xf>
    <xf numFmtId="3" fontId="0" fillId="0" borderId="0" xfId="0" applyNumberFormat="1" applyFill="1"/>
    <xf numFmtId="0" fontId="9" fillId="0" borderId="104" xfId="0" applyFont="1" applyBorder="1" applyAlignment="1">
      <alignment horizontal="left"/>
    </xf>
    <xf numFmtId="0" fontId="0" fillId="0" borderId="104" xfId="0" applyBorder="1"/>
    <xf numFmtId="0" fontId="9" fillId="0" borderId="105" xfId="0" applyFont="1" applyBorder="1" applyAlignment="1">
      <alignment horizontal="left"/>
    </xf>
    <xf numFmtId="0" fontId="0" fillId="0" borderId="105" xfId="0" applyBorder="1"/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5" xfId="0" applyFont="1" applyBorder="1" applyAlignment="1">
      <alignment horizontal="left" vertical="center"/>
    </xf>
    <xf numFmtId="3" fontId="0" fillId="0" borderId="105" xfId="0" applyNumberFormat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3" fontId="0" fillId="0" borderId="105" xfId="0" applyNumberForma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Fill="1" applyBorder="1" applyAlignment="1"/>
    <xf numFmtId="0" fontId="0" fillId="0" borderId="6" xfId="0" applyFill="1" applyBorder="1"/>
    <xf numFmtId="0" fontId="9" fillId="0" borderId="104" xfId="0" applyFont="1" applyFill="1" applyBorder="1" applyAlignment="1">
      <alignment horizontal="left"/>
    </xf>
    <xf numFmtId="0" fontId="0" fillId="0" borderId="104" xfId="0" applyFill="1" applyBorder="1"/>
    <xf numFmtId="0" fontId="9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9" fillId="0" borderId="105" xfId="0" applyFont="1" applyFill="1" applyBorder="1" applyAlignment="1">
      <alignment horizontal="left"/>
    </xf>
    <xf numFmtId="0" fontId="0" fillId="0" borderId="105" xfId="0" applyFill="1" applyBorder="1"/>
    <xf numFmtId="0" fontId="9" fillId="0" borderId="6" xfId="0" applyFont="1" applyFill="1" applyBorder="1"/>
    <xf numFmtId="3" fontId="0" fillId="9" borderId="77" xfId="0" applyNumberFormat="1" applyFill="1" applyBorder="1" applyAlignment="1">
      <alignment horizontal="right" indent="1"/>
    </xf>
    <xf numFmtId="3" fontId="0" fillId="9" borderId="26" xfId="0" applyNumberFormat="1" applyFill="1" applyBorder="1" applyAlignment="1">
      <alignment horizontal="right" indent="1"/>
    </xf>
    <xf numFmtId="3" fontId="0" fillId="9" borderId="66" xfId="0" applyNumberFormat="1" applyFill="1" applyBorder="1" applyAlignment="1">
      <alignment horizontal="right" indent="1"/>
    </xf>
    <xf numFmtId="3" fontId="0" fillId="9" borderId="65" xfId="0" applyNumberFormat="1" applyFill="1" applyBorder="1" applyAlignment="1">
      <alignment horizontal="right" indent="1"/>
    </xf>
    <xf numFmtId="3" fontId="0" fillId="9" borderId="73" xfId="0" applyNumberFormat="1" applyFill="1" applyBorder="1" applyAlignment="1">
      <alignment horizontal="right" vertical="center" indent="1"/>
    </xf>
    <xf numFmtId="3" fontId="0" fillId="9" borderId="29" xfId="0" applyNumberFormat="1" applyFill="1" applyBorder="1" applyAlignment="1">
      <alignment horizontal="right" vertical="center" indent="1"/>
    </xf>
    <xf numFmtId="3" fontId="0" fillId="9" borderId="74" xfId="0" applyNumberFormat="1" applyFill="1" applyBorder="1" applyAlignment="1">
      <alignment horizontal="right" vertical="center" indent="1"/>
    </xf>
    <xf numFmtId="0" fontId="0" fillId="9" borderId="73" xfId="0" applyFill="1" applyBorder="1" applyAlignment="1">
      <alignment horizontal="right" indent="1"/>
    </xf>
    <xf numFmtId="0" fontId="0" fillId="9" borderId="29" xfId="0" applyFill="1" applyBorder="1" applyAlignment="1">
      <alignment horizontal="right" indent="1"/>
    </xf>
    <xf numFmtId="0" fontId="0" fillId="9" borderId="74" xfId="0" applyFill="1" applyBorder="1" applyAlignment="1">
      <alignment horizontal="right" indent="1"/>
    </xf>
    <xf numFmtId="3" fontId="0" fillId="9" borderId="62" xfId="0" applyNumberFormat="1" applyFill="1" applyBorder="1" applyAlignment="1">
      <alignment horizontal="right" indent="1"/>
    </xf>
    <xf numFmtId="3" fontId="0" fillId="9" borderId="33" xfId="0" applyNumberFormat="1" applyFill="1" applyBorder="1" applyAlignment="1">
      <alignment horizontal="right" indent="1"/>
    </xf>
    <xf numFmtId="3" fontId="0" fillId="9" borderId="63" xfId="0" applyNumberFormat="1" applyFill="1" applyBorder="1" applyAlignment="1">
      <alignment horizontal="right" indent="1"/>
    </xf>
    <xf numFmtId="3" fontId="0" fillId="9" borderId="3" xfId="0" applyNumberFormat="1" applyFill="1" applyBorder="1" applyAlignment="1">
      <alignment horizontal="right" indent="1"/>
    </xf>
    <xf numFmtId="3" fontId="0" fillId="9" borderId="30" xfId="0" applyNumberFormat="1" applyFill="1" applyBorder="1" applyAlignment="1">
      <alignment horizontal="right" indent="1"/>
    </xf>
    <xf numFmtId="3" fontId="0" fillId="9" borderId="4" xfId="0" applyNumberFormat="1" applyFill="1" applyBorder="1" applyAlignment="1">
      <alignment horizontal="right" indent="1"/>
    </xf>
    <xf numFmtId="3" fontId="0" fillId="9" borderId="73" xfId="0" applyNumberFormat="1" applyFill="1" applyBorder="1" applyAlignment="1">
      <alignment horizontal="right" indent="1"/>
    </xf>
    <xf numFmtId="3" fontId="0" fillId="9" borderId="30" xfId="0" applyNumberFormat="1" applyFill="1" applyBorder="1" applyAlignment="1">
      <alignment horizontal="right" vertical="center" indent="1"/>
    </xf>
    <xf numFmtId="3" fontId="0" fillId="9" borderId="26" xfId="0" applyNumberFormat="1" applyFill="1" applyBorder="1" applyAlignment="1">
      <alignment horizontal="right" vertical="center" indent="1"/>
    </xf>
    <xf numFmtId="3" fontId="0" fillId="9" borderId="28" xfId="0" applyNumberFormat="1" applyFill="1" applyBorder="1" applyAlignment="1">
      <alignment horizontal="right" vertical="center" indent="1"/>
    </xf>
    <xf numFmtId="3" fontId="0" fillId="9" borderId="62" xfId="0" applyNumberFormat="1" applyFill="1" applyBorder="1" applyAlignment="1">
      <alignment horizontal="right" vertical="center" indent="1"/>
    </xf>
    <xf numFmtId="3" fontId="0" fillId="9" borderId="65" xfId="0" applyNumberFormat="1" applyFill="1" applyBorder="1" applyAlignment="1">
      <alignment horizontal="right" vertical="center" indent="1"/>
    </xf>
    <xf numFmtId="3" fontId="0" fillId="9" borderId="10" xfId="0" applyNumberFormat="1" applyFill="1" applyBorder="1" applyAlignment="1">
      <alignment horizontal="right" vertical="center" indent="1"/>
    </xf>
    <xf numFmtId="3" fontId="0" fillId="9" borderId="4" xfId="0" applyNumberFormat="1" applyFill="1" applyBorder="1" applyAlignment="1">
      <alignment horizontal="right" vertical="center" indent="1"/>
    </xf>
    <xf numFmtId="3" fontId="0" fillId="9" borderId="64" xfId="0" applyNumberFormat="1" applyFill="1" applyBorder="1" applyAlignment="1">
      <alignment horizontal="right" vertical="center" indent="1"/>
    </xf>
    <xf numFmtId="3" fontId="0" fillId="9" borderId="70" xfId="0" applyNumberFormat="1" applyFill="1" applyBorder="1" applyAlignment="1">
      <alignment horizontal="right" vertical="center" indent="1"/>
    </xf>
    <xf numFmtId="3" fontId="0" fillId="9" borderId="6" xfId="0" applyNumberFormat="1" applyFill="1" applyBorder="1" applyAlignment="1">
      <alignment horizontal="right" vertical="center" indent="1"/>
    </xf>
    <xf numFmtId="3" fontId="0" fillId="9" borderId="36" xfId="0" applyNumberFormat="1" applyFill="1" applyBorder="1" applyAlignment="1">
      <alignment horizontal="right" vertical="center" indent="1"/>
    </xf>
    <xf numFmtId="3" fontId="0" fillId="9" borderId="67" xfId="0" applyNumberFormat="1" applyFill="1" applyBorder="1" applyAlignment="1">
      <alignment horizontal="right" vertical="center" indent="1"/>
    </xf>
    <xf numFmtId="3" fontId="0" fillId="9" borderId="42" xfId="0" applyNumberFormat="1" applyFill="1" applyBorder="1" applyAlignment="1">
      <alignment horizontal="right" vertical="center" indent="1"/>
    </xf>
    <xf numFmtId="3" fontId="0" fillId="9" borderId="69" xfId="0" applyNumberFormat="1" applyFill="1" applyBorder="1" applyAlignment="1">
      <alignment horizontal="right" vertical="center" indent="1"/>
    </xf>
    <xf numFmtId="3" fontId="0" fillId="10" borderId="10" xfId="0" applyNumberFormat="1" applyFill="1" applyBorder="1" applyAlignment="1">
      <alignment horizontal="right" vertical="center" indent="1"/>
    </xf>
    <xf numFmtId="3" fontId="0" fillId="10" borderId="4" xfId="0" applyNumberFormat="1" applyFill="1" applyBorder="1" applyAlignment="1">
      <alignment horizontal="right" vertical="center" indent="1"/>
    </xf>
    <xf numFmtId="3" fontId="0" fillId="10" borderId="6" xfId="0" applyNumberFormat="1" applyFill="1" applyBorder="1" applyAlignment="1">
      <alignment horizontal="right" vertical="center" indent="1"/>
    </xf>
    <xf numFmtId="3" fontId="0" fillId="10" borderId="11" xfId="0" applyNumberFormat="1" applyFill="1" applyBorder="1" applyAlignment="1">
      <alignment horizontal="right" vertical="center" indent="1"/>
    </xf>
    <xf numFmtId="3" fontId="0" fillId="10" borderId="31" xfId="0" applyNumberFormat="1" applyFill="1" applyBorder="1" applyAlignment="1">
      <alignment horizontal="right" vertical="center" indent="1"/>
    </xf>
    <xf numFmtId="3" fontId="0" fillId="10" borderId="15" xfId="0" applyNumberFormat="1" applyFill="1" applyBorder="1" applyAlignment="1">
      <alignment horizontal="right" vertical="center" indent="1"/>
    </xf>
    <xf numFmtId="3" fontId="0" fillId="10" borderId="36" xfId="0" applyNumberFormat="1" applyFill="1" applyBorder="1" applyAlignment="1">
      <alignment horizontal="right" vertical="center" indent="1"/>
    </xf>
    <xf numFmtId="3" fontId="0" fillId="10" borderId="26" xfId="0" applyNumberFormat="1" applyFill="1" applyBorder="1" applyAlignment="1">
      <alignment horizontal="right" vertical="center" indent="1"/>
    </xf>
    <xf numFmtId="3" fontId="0" fillId="10" borderId="67" xfId="0" applyNumberFormat="1" applyFill="1" applyBorder="1" applyAlignment="1">
      <alignment horizontal="right" vertical="center" indent="1"/>
    </xf>
    <xf numFmtId="3" fontId="0" fillId="10" borderId="40" xfId="0" applyNumberFormat="1" applyFill="1" applyBorder="1" applyAlignment="1">
      <alignment horizontal="right" vertical="center" indent="1"/>
    </xf>
    <xf numFmtId="3" fontId="0" fillId="10" borderId="49" xfId="0" applyNumberFormat="1" applyFill="1" applyBorder="1" applyAlignment="1">
      <alignment horizontal="right" vertical="center" indent="1"/>
    </xf>
    <xf numFmtId="3" fontId="0" fillId="10" borderId="44" xfId="0" applyNumberFormat="1" applyFill="1" applyBorder="1" applyAlignment="1">
      <alignment horizontal="right" vertical="center" indent="1"/>
    </xf>
    <xf numFmtId="3" fontId="0" fillId="10" borderId="48" xfId="0" applyNumberFormat="1" applyFill="1" applyBorder="1" applyAlignment="1">
      <alignment horizontal="right" vertical="center" indent="1"/>
    </xf>
    <xf numFmtId="3" fontId="0" fillId="10" borderId="27" xfId="0" applyNumberFormat="1" applyFill="1" applyBorder="1" applyAlignment="1">
      <alignment horizontal="right" vertical="center" indent="1"/>
    </xf>
    <xf numFmtId="3" fontId="0" fillId="10" borderId="29" xfId="0" applyNumberFormat="1" applyFill="1" applyBorder="1" applyAlignment="1">
      <alignment horizontal="right" vertical="center" indent="1"/>
    </xf>
    <xf numFmtId="3" fontId="0" fillId="13" borderId="26" xfId="0" applyNumberFormat="1" applyFill="1" applyBorder="1" applyAlignment="1">
      <alignment horizontal="right" indent="1"/>
    </xf>
    <xf numFmtId="3" fontId="0" fillId="13" borderId="35" xfId="0" applyNumberFormat="1" applyFill="1" applyBorder="1" applyAlignment="1">
      <alignment horizontal="right" indent="1"/>
    </xf>
    <xf numFmtId="3" fontId="0" fillId="13" borderId="67" xfId="0" applyNumberFormat="1" applyFill="1" applyBorder="1" applyAlignment="1">
      <alignment horizontal="right" indent="1"/>
    </xf>
    <xf numFmtId="3" fontId="0" fillId="13" borderId="29" xfId="0" applyNumberFormat="1" applyFill="1" applyBorder="1" applyAlignment="1">
      <alignment horizontal="right" vertical="center" indent="1"/>
    </xf>
    <xf numFmtId="3" fontId="0" fillId="13" borderId="48" xfId="0" applyNumberFormat="1" applyFill="1" applyBorder="1" applyAlignment="1">
      <alignment horizontal="right" vertical="center" indent="1"/>
    </xf>
    <xf numFmtId="0" fontId="0" fillId="13" borderId="29" xfId="0" applyFill="1" applyBorder="1" applyAlignment="1">
      <alignment horizontal="right" indent="1"/>
    </xf>
    <xf numFmtId="0" fontId="0" fillId="13" borderId="48" xfId="0" applyFill="1" applyBorder="1" applyAlignment="1">
      <alignment horizontal="right" indent="1"/>
    </xf>
    <xf numFmtId="0" fontId="11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9" xfId="0" applyFill="1" applyBorder="1" applyAlignment="1">
      <alignment horizontal="center" vertical="center"/>
    </xf>
    <xf numFmtId="0" fontId="0" fillId="0" borderId="21" xfId="0" applyFill="1" applyBorder="1"/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 vertical="center"/>
    </xf>
    <xf numFmtId="3" fontId="0" fillId="2" borderId="19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 indent="1"/>
    </xf>
    <xf numFmtId="0" fontId="0" fillId="2" borderId="38" xfId="0" applyFill="1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0" fontId="0" fillId="2" borderId="20" xfId="0" applyFill="1" applyBorder="1" applyAlignment="1">
      <alignment horizontal="right" vertical="center" indent="1"/>
    </xf>
    <xf numFmtId="0" fontId="0" fillId="2" borderId="21" xfId="0" applyFill="1" applyBorder="1" applyAlignment="1">
      <alignment horizontal="right" vertical="center" inden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9" borderId="9" xfId="0" applyNumberFormat="1" applyFill="1" applyBorder="1" applyAlignment="1">
      <alignment horizontal="right" vertical="center" indent="1"/>
    </xf>
    <xf numFmtId="3" fontId="0" fillId="9" borderId="32" xfId="0" applyNumberFormat="1" applyFill="1" applyBorder="1" applyAlignment="1">
      <alignment horizontal="right" vertical="center" indent="1"/>
    </xf>
    <xf numFmtId="3" fontId="0" fillId="9" borderId="14" xfId="0" applyNumberFormat="1" applyFill="1" applyBorder="1" applyAlignment="1">
      <alignment horizontal="right" vertical="center" indent="1"/>
    </xf>
    <xf numFmtId="3" fontId="0" fillId="10" borderId="70" xfId="0" applyNumberFormat="1" applyFill="1" applyBorder="1" applyAlignment="1">
      <alignment horizontal="right" vertical="center" indent="1"/>
    </xf>
    <xf numFmtId="0" fontId="0" fillId="2" borderId="36" xfId="0" applyFill="1" applyBorder="1" applyAlignment="1">
      <alignment horizontal="right" vertical="center" indent="1"/>
    </xf>
    <xf numFmtId="0" fontId="11" fillId="2" borderId="0" xfId="0" applyFont="1" applyFill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31" xfId="0" applyNumberFormat="1" applyFill="1" applyBorder="1" applyAlignment="1">
      <alignment horizontal="right" vertical="center" indent="1"/>
    </xf>
    <xf numFmtId="49" fontId="22" fillId="9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right" vertical="center" indent="1"/>
    </xf>
    <xf numFmtId="3" fontId="0" fillId="0" borderId="28" xfId="0" applyNumberFormat="1" applyFill="1" applyBorder="1" applyAlignment="1">
      <alignment horizontal="right" vertical="center" indent="1"/>
    </xf>
    <xf numFmtId="164" fontId="0" fillId="0" borderId="63" xfId="2" applyNumberFormat="1" applyFont="1" applyFill="1" applyBorder="1" applyAlignment="1">
      <alignment horizontal="center" vertical="center"/>
    </xf>
    <xf numFmtId="3" fontId="0" fillId="0" borderId="60" xfId="0" applyNumberForma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center" vertical="center"/>
    </xf>
    <xf numFmtId="164" fontId="0" fillId="0" borderId="61" xfId="2" applyNumberFormat="1" applyFont="1" applyFill="1" applyBorder="1" applyAlignment="1">
      <alignment horizontal="center" vertical="center"/>
    </xf>
    <xf numFmtId="3" fontId="0" fillId="0" borderId="5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 inden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43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47" xfId="0" applyNumberFormat="1" applyFill="1" applyBorder="1" applyAlignment="1">
      <alignment horizontal="right" vertical="center" indent="1"/>
    </xf>
    <xf numFmtId="164" fontId="0" fillId="0" borderId="46" xfId="2" applyNumberFormat="1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164" fontId="0" fillId="0" borderId="43" xfId="2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13" borderId="0" xfId="0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3" fontId="0" fillId="13" borderId="31" xfId="0" applyNumberFormat="1" applyFill="1" applyBorder="1" applyAlignment="1">
      <alignment horizontal="right" vertical="center" indent="1"/>
    </xf>
    <xf numFmtId="0" fontId="0" fillId="9" borderId="0" xfId="0" applyFill="1"/>
    <xf numFmtId="0" fontId="0" fillId="14" borderId="0" xfId="0" applyFill="1"/>
    <xf numFmtId="3" fontId="0" fillId="0" borderId="30" xfId="0" applyNumberFormat="1" applyFill="1" applyBorder="1" applyAlignment="1">
      <alignment horizontal="right" vertical="center" indent="1"/>
    </xf>
    <xf numFmtId="3" fontId="0" fillId="13" borderId="9" xfId="0" applyNumberFormat="1" applyFill="1" applyBorder="1" applyAlignment="1">
      <alignment horizontal="right" vertical="center" indent="1"/>
    </xf>
    <xf numFmtId="3" fontId="0" fillId="13" borderId="10" xfId="0" applyNumberFormat="1" applyFill="1" applyBorder="1" applyAlignment="1">
      <alignment horizontal="right" vertical="center" indent="1"/>
    </xf>
    <xf numFmtId="3" fontId="0" fillId="13" borderId="11" xfId="0" applyNumberFormat="1" applyFill="1" applyBorder="1" applyAlignment="1">
      <alignment horizontal="right" vertical="center" indent="1"/>
    </xf>
    <xf numFmtId="3" fontId="0" fillId="13" borderId="32" xfId="0" applyNumberFormat="1" applyFill="1" applyBorder="1" applyAlignment="1">
      <alignment horizontal="right" vertical="center" indent="1"/>
    </xf>
    <xf numFmtId="3" fontId="0" fillId="13" borderId="4" xfId="0" applyNumberFormat="1" applyFill="1" applyBorder="1" applyAlignment="1">
      <alignment horizontal="right" vertical="center" indent="1"/>
    </xf>
    <xf numFmtId="3" fontId="0" fillId="13" borderId="14" xfId="0" applyNumberFormat="1" applyFill="1" applyBorder="1" applyAlignment="1">
      <alignment horizontal="right" vertical="center" indent="1"/>
    </xf>
    <xf numFmtId="3" fontId="0" fillId="13" borderId="6" xfId="0" applyNumberFormat="1" applyFill="1" applyBorder="1" applyAlignment="1">
      <alignment horizontal="right" vertical="center" indent="1"/>
    </xf>
    <xf numFmtId="3" fontId="0" fillId="13" borderId="15" xfId="0" applyNumberFormat="1" applyFill="1" applyBorder="1" applyAlignment="1">
      <alignment horizontal="right" vertical="center" indent="1"/>
    </xf>
    <xf numFmtId="0" fontId="0" fillId="2" borderId="0" xfId="0" applyFill="1"/>
    <xf numFmtId="49" fontId="0" fillId="0" borderId="0" xfId="0" applyNumberFormat="1" applyAlignment="1">
      <alignment horizontal="left" vertical="center"/>
    </xf>
    <xf numFmtId="0" fontId="22" fillId="0" borderId="0" xfId="0" applyNumberFormat="1" applyFont="1" applyFill="1" applyAlignment="1">
      <alignment horizontal="center"/>
    </xf>
    <xf numFmtId="49" fontId="22" fillId="9" borderId="0" xfId="0" applyNumberFormat="1" applyFont="1" applyFill="1" applyBorder="1" applyAlignment="1">
      <alignment horizontal="center" vertical="center"/>
    </xf>
    <xf numFmtId="49" fontId="22" fillId="9" borderId="0" xfId="0" applyNumberFormat="1" applyFont="1" applyFill="1" applyAlignment="1">
      <alignment horizontal="center" vertical="center"/>
    </xf>
    <xf numFmtId="49" fontId="23" fillId="9" borderId="0" xfId="0" applyNumberFormat="1" applyFont="1" applyFill="1" applyAlignment="1">
      <alignment horizontal="center" vertical="center"/>
    </xf>
    <xf numFmtId="49" fontId="23" fillId="9" borderId="0" xfId="0" applyNumberFormat="1" applyFont="1" applyFill="1" applyAlignment="1">
      <alignment horizontal="center"/>
    </xf>
    <xf numFmtId="49" fontId="22" fillId="13" borderId="0" xfId="0" applyNumberFormat="1" applyFont="1" applyFill="1" applyAlignment="1">
      <alignment horizontal="center"/>
    </xf>
    <xf numFmtId="0" fontId="22" fillId="13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9" borderId="62" xfId="0" applyNumberFormat="1" applyFill="1" applyBorder="1" applyAlignment="1">
      <alignment horizontal="right" indent="1"/>
    </xf>
    <xf numFmtId="0" fontId="0" fillId="1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9" borderId="26" xfId="0" applyNumberFormat="1" applyFill="1" applyBorder="1" applyAlignment="1">
      <alignment horizontal="right" indent="1"/>
    </xf>
    <xf numFmtId="0" fontId="0" fillId="9" borderId="65" xfId="0" applyNumberFormat="1" applyFill="1" applyBorder="1" applyAlignment="1">
      <alignment horizontal="right" indent="1"/>
    </xf>
    <xf numFmtId="0" fontId="0" fillId="9" borderId="70" xfId="0" applyNumberFormat="1" applyFill="1" applyBorder="1" applyAlignment="1">
      <alignment horizontal="right" indent="1"/>
    </xf>
    <xf numFmtId="0" fontId="23" fillId="15" borderId="54" xfId="0" applyFont="1" applyFill="1" applyBorder="1" applyAlignment="1">
      <alignment horizontal="center"/>
    </xf>
    <xf numFmtId="0" fontId="23" fillId="16" borderId="54" xfId="0" applyFont="1" applyFill="1" applyBorder="1" applyAlignment="1">
      <alignment horizontal="center"/>
    </xf>
    <xf numFmtId="0" fontId="0" fillId="9" borderId="34" xfId="0" applyNumberFormat="1" applyFill="1" applyBorder="1" applyAlignment="1">
      <alignment horizontal="right" indent="1"/>
    </xf>
    <xf numFmtId="3" fontId="0" fillId="9" borderId="34" xfId="0" applyNumberFormat="1" applyFill="1" applyBorder="1" applyAlignment="1">
      <alignment horizontal="right" indent="1"/>
    </xf>
    <xf numFmtId="0" fontId="0" fillId="1" borderId="17" xfId="0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3" fillId="15" borderId="8" xfId="0" applyFont="1" applyFill="1" applyBorder="1" applyAlignment="1">
      <alignment horizontal="center"/>
    </xf>
    <xf numFmtId="0" fontId="23" fillId="16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 vertical="center" indent="1"/>
    </xf>
    <xf numFmtId="3" fontId="9" fillId="2" borderId="8" xfId="0" applyNumberFormat="1" applyFont="1" applyFill="1" applyBorder="1" applyAlignment="1">
      <alignment horizontal="right" vertical="center" indent="1"/>
    </xf>
    <xf numFmtId="0" fontId="9" fillId="1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3" fontId="0" fillId="4" borderId="70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14" borderId="0" xfId="0" applyFill="1" applyBorder="1"/>
    <xf numFmtId="0" fontId="11" fillId="14" borderId="0" xfId="0" applyFont="1" applyFill="1" applyBorder="1" applyAlignment="1">
      <alignment horizontal="left" vertical="center"/>
    </xf>
    <xf numFmtId="0" fontId="11" fillId="14" borderId="0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vertical="center"/>
    </xf>
    <xf numFmtId="0" fontId="23" fillId="14" borderId="106" xfId="0" applyFont="1" applyFill="1" applyBorder="1" applyAlignment="1">
      <alignment horizontal="center"/>
    </xf>
    <xf numFmtId="0" fontId="23" fillId="14" borderId="54" xfId="0" applyFont="1" applyFill="1" applyBorder="1" applyAlignment="1">
      <alignment horizontal="center"/>
    </xf>
    <xf numFmtId="0" fontId="23" fillId="14" borderId="53" xfId="0" applyFont="1" applyFill="1" applyBorder="1" applyAlignment="1">
      <alignment horizontal="center"/>
    </xf>
    <xf numFmtId="3" fontId="0" fillId="17" borderId="3" xfId="0" applyNumberFormat="1" applyFill="1" applyBorder="1" applyAlignment="1">
      <alignment horizontal="right" indent="1"/>
    </xf>
    <xf numFmtId="3" fontId="0" fillId="17" borderId="4" xfId="0" applyNumberFormat="1" applyFill="1" applyBorder="1" applyAlignment="1">
      <alignment horizontal="right" indent="1"/>
    </xf>
    <xf numFmtId="0" fontId="0" fillId="17" borderId="0" xfId="0" applyFill="1"/>
    <xf numFmtId="3" fontId="0" fillId="4" borderId="14" xfId="0" applyNumberFormat="1" applyFill="1" applyBorder="1" applyAlignment="1">
      <alignment horizontal="right" vertical="center" indent="1"/>
    </xf>
    <xf numFmtId="3" fontId="0" fillId="4" borderId="96" xfId="0" applyNumberFormat="1" applyFill="1" applyBorder="1" applyAlignment="1">
      <alignment horizontal="right" vertical="center" indent="1"/>
    </xf>
    <xf numFmtId="3" fontId="0" fillId="4" borderId="69" xfId="0" applyNumberFormat="1" applyFill="1" applyBorder="1" applyAlignment="1">
      <alignment horizontal="right" vertical="center" indent="1"/>
    </xf>
    <xf numFmtId="3" fontId="0" fillId="4" borderId="108" xfId="0" applyNumberFormat="1" applyFill="1" applyBorder="1" applyAlignment="1">
      <alignment horizontal="right" vertical="center" indent="1"/>
    </xf>
    <xf numFmtId="3" fontId="0" fillId="4" borderId="109" xfId="0" applyNumberFormat="1" applyFill="1" applyBorder="1" applyAlignment="1">
      <alignment horizontal="right" vertical="center" indent="1"/>
    </xf>
    <xf numFmtId="3" fontId="0" fillId="4" borderId="62" xfId="0" applyNumberFormat="1" applyFill="1" applyBorder="1" applyAlignment="1">
      <alignment horizontal="right" vertical="center" indent="1"/>
    </xf>
    <xf numFmtId="3" fontId="0" fillId="4" borderId="65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0" fillId="4" borderId="30" xfId="0" applyNumberFormat="1" applyFill="1" applyBorder="1" applyAlignment="1">
      <alignment horizontal="right" vertical="center" indent="1"/>
    </xf>
    <xf numFmtId="3" fontId="0" fillId="4" borderId="4" xfId="0" applyNumberFormat="1" applyFill="1" applyBorder="1" applyAlignment="1">
      <alignment horizontal="right" vertical="center" indent="1"/>
    </xf>
    <xf numFmtId="3" fontId="0" fillId="4" borderId="26" xfId="0" applyNumberFormat="1" applyFill="1" applyBorder="1" applyAlignment="1">
      <alignment horizontal="right" vertical="center" indent="1"/>
    </xf>
    <xf numFmtId="3" fontId="0" fillId="4" borderId="73" xfId="0" applyNumberFormat="1" applyFill="1" applyBorder="1" applyAlignment="1">
      <alignment horizontal="right" vertical="center" indent="1"/>
    </xf>
    <xf numFmtId="3" fontId="0" fillId="4" borderId="29" xfId="0" applyNumberFormat="1" applyFill="1" applyBorder="1" applyAlignment="1">
      <alignment horizontal="right" vertical="center" indent="1"/>
    </xf>
    <xf numFmtId="0" fontId="9" fillId="18" borderId="14" xfId="0" applyFont="1" applyFill="1" applyBorder="1" applyAlignment="1">
      <alignment horizontal="left" vertical="center"/>
    </xf>
    <xf numFmtId="3" fontId="0" fillId="18" borderId="14" xfId="0" applyNumberFormat="1" applyFill="1" applyBorder="1" applyAlignment="1">
      <alignment horizontal="right" vertical="center" indent="1"/>
    </xf>
    <xf numFmtId="3" fontId="0" fillId="18" borderId="108" xfId="0" applyNumberFormat="1" applyFill="1" applyBorder="1" applyAlignment="1">
      <alignment horizontal="right" vertical="center" indent="1"/>
    </xf>
    <xf numFmtId="3" fontId="0" fillId="18" borderId="70" xfId="0" applyNumberFormat="1" applyFill="1" applyBorder="1" applyAlignment="1">
      <alignment horizontal="right" vertical="center" indent="1"/>
    </xf>
    <xf numFmtId="3" fontId="0" fillId="18" borderId="6" xfId="0" applyNumberFormat="1" applyFill="1" applyBorder="1" applyAlignment="1">
      <alignment horizontal="right" vertical="center" indent="1"/>
    </xf>
    <xf numFmtId="3" fontId="0" fillId="18" borderId="96" xfId="0" applyNumberFormat="1" applyFill="1" applyBorder="1" applyAlignment="1">
      <alignment horizontal="right" vertical="center" indent="1"/>
    </xf>
    <xf numFmtId="3" fontId="0" fillId="18" borderId="64" xfId="0" applyNumberFormat="1" applyFill="1" applyBorder="1" applyAlignment="1">
      <alignment horizontal="right" vertical="center" indent="1"/>
    </xf>
    <xf numFmtId="3" fontId="0" fillId="4" borderId="68" xfId="0" applyNumberFormat="1" applyFill="1" applyBorder="1" applyAlignment="1">
      <alignment horizontal="right" vertical="center" indent="1"/>
    </xf>
    <xf numFmtId="3" fontId="0" fillId="4" borderId="28" xfId="0" applyNumberFormat="1" applyFill="1" applyBorder="1" applyAlignment="1">
      <alignment horizontal="right" vertical="center" indent="1"/>
    </xf>
    <xf numFmtId="3" fontId="0" fillId="18" borderId="69" xfId="0" applyNumberFormat="1" applyFill="1" applyBorder="1" applyAlignment="1">
      <alignment horizontal="right" vertical="center" indent="1"/>
    </xf>
    <xf numFmtId="3" fontId="0" fillId="18" borderId="67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/>
    </xf>
    <xf numFmtId="0" fontId="0" fillId="19" borderId="4" xfId="0" applyFill="1" applyBorder="1"/>
    <xf numFmtId="0" fontId="0" fillId="19" borderId="4" xfId="0" applyFill="1" applyBorder="1" applyAlignment="1">
      <alignment wrapText="1"/>
    </xf>
    <xf numFmtId="0" fontId="0" fillId="19" borderId="3" xfId="0" applyFill="1" applyBorder="1"/>
    <xf numFmtId="0" fontId="0" fillId="19" borderId="3" xfId="0" applyFill="1" applyBorder="1" applyAlignment="1">
      <alignment wrapText="1"/>
    </xf>
    <xf numFmtId="0" fontId="46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right" indent="4"/>
    </xf>
    <xf numFmtId="0" fontId="0" fillId="0" borderId="0" xfId="0" applyBorder="1" applyAlignment="1">
      <alignment horizontal="right" indent="4"/>
    </xf>
    <xf numFmtId="49" fontId="4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0" fillId="2" borderId="65" xfId="0" applyNumberFormat="1" applyFill="1" applyBorder="1" applyAlignment="1">
      <alignment horizontal="right" indent="1"/>
    </xf>
    <xf numFmtId="3" fontId="0" fillId="2" borderId="26" xfId="0" applyNumberFormat="1" applyFill="1" applyBorder="1" applyAlignment="1">
      <alignment horizontal="right" indent="1"/>
    </xf>
    <xf numFmtId="3" fontId="0" fillId="2" borderId="34" xfId="0" applyNumberFormat="1" applyFill="1" applyBorder="1" applyAlignment="1">
      <alignment horizontal="right" indent="1"/>
    </xf>
    <xf numFmtId="3" fontId="0" fillId="2" borderId="26" xfId="0" applyNumberFormat="1" applyFill="1" applyBorder="1" applyAlignment="1">
      <alignment horizontal="right" vertical="center" indent="1"/>
    </xf>
    <xf numFmtId="3" fontId="0" fillId="2" borderId="35" xfId="0" applyNumberFormat="1" applyFill="1" applyBorder="1" applyAlignment="1">
      <alignment horizontal="right" indent="1"/>
    </xf>
    <xf numFmtId="3" fontId="0" fillId="2" borderId="66" xfId="0" applyNumberFormat="1" applyFill="1" applyBorder="1" applyAlignment="1">
      <alignment horizontal="right" indent="1"/>
    </xf>
    <xf numFmtId="3" fontId="8" fillId="0" borderId="0" xfId="0" applyNumberFormat="1" applyFont="1" applyBorder="1" applyAlignment="1">
      <alignment vertical="center"/>
    </xf>
    <xf numFmtId="3" fontId="8" fillId="14" borderId="0" xfId="0" applyNumberFormat="1" applyFont="1" applyFill="1" applyBorder="1" applyAlignment="1">
      <alignment vertical="center"/>
    </xf>
    <xf numFmtId="3" fontId="0" fillId="9" borderId="74" xfId="0" applyNumberFormat="1" applyFill="1" applyBorder="1" applyAlignment="1">
      <alignment horizontal="right" indent="1"/>
    </xf>
    <xf numFmtId="3" fontId="0" fillId="13" borderId="30" xfId="0" applyNumberFormat="1" applyFill="1" applyBorder="1"/>
    <xf numFmtId="3" fontId="0" fillId="13" borderId="4" xfId="0" applyNumberFormat="1" applyFill="1" applyBorder="1"/>
    <xf numFmtId="3" fontId="0" fillId="13" borderId="29" xfId="0" applyNumberFormat="1" applyFill="1" applyBorder="1"/>
    <xf numFmtId="3" fontId="0" fillId="13" borderId="32" xfId="0" applyNumberFormat="1" applyFill="1" applyBorder="1"/>
    <xf numFmtId="3" fontId="0" fillId="13" borderId="26" xfId="0" applyNumberFormat="1" applyFill="1" applyBorder="1"/>
    <xf numFmtId="3" fontId="0" fillId="13" borderId="31" xfId="0" applyNumberFormat="1" applyFill="1" applyBorder="1"/>
    <xf numFmtId="3" fontId="0" fillId="2" borderId="46" xfId="0" applyNumberFormat="1" applyFill="1" applyBorder="1"/>
    <xf numFmtId="3" fontId="0" fillId="13" borderId="39" xfId="0" applyNumberFormat="1" applyFill="1" applyBorder="1"/>
    <xf numFmtId="3" fontId="0" fillId="13" borderId="0" xfId="0" applyNumberFormat="1" applyFill="1" applyBorder="1"/>
    <xf numFmtId="3" fontId="0" fillId="13" borderId="45" xfId="0" applyNumberFormat="1" applyFill="1" applyBorder="1"/>
    <xf numFmtId="3" fontId="0" fillId="2" borderId="46" xfId="0" applyNumberFormat="1" applyFill="1" applyBorder="1" applyAlignment="1">
      <alignment horizontal="right" vertical="center"/>
    </xf>
    <xf numFmtId="3" fontId="0" fillId="20" borderId="9" xfId="0" applyNumberFormat="1" applyFill="1" applyBorder="1"/>
    <xf numFmtId="3" fontId="0" fillId="20" borderId="36" xfId="0" applyNumberFormat="1" applyFill="1" applyBorder="1"/>
    <xf numFmtId="3" fontId="0" fillId="20" borderId="32" xfId="0" applyNumberFormat="1" applyFill="1" applyBorder="1"/>
    <xf numFmtId="3" fontId="0" fillId="20" borderId="26" xfId="0" applyNumberFormat="1" applyFill="1" applyBorder="1"/>
    <xf numFmtId="3" fontId="0" fillId="20" borderId="12" xfId="0" applyNumberFormat="1" applyFill="1" applyBorder="1"/>
    <xf numFmtId="3" fontId="0" fillId="20" borderId="35" xfId="0" applyNumberFormat="1" applyFill="1" applyBorder="1"/>
    <xf numFmtId="3" fontId="0" fillId="2" borderId="38" xfId="0" applyNumberFormat="1" applyFill="1" applyBorder="1" applyAlignment="1">
      <alignment horizontal="right" vertical="center"/>
    </xf>
    <xf numFmtId="3" fontId="0" fillId="2" borderId="47" xfId="0" applyNumberFormat="1" applyFill="1" applyBorder="1" applyAlignment="1">
      <alignment horizontal="right" vertical="center"/>
    </xf>
    <xf numFmtId="3" fontId="0" fillId="20" borderId="11" xfId="0" applyNumberFormat="1" applyFill="1" applyBorder="1"/>
    <xf numFmtId="3" fontId="0" fillId="20" borderId="31" xfId="0" applyNumberFormat="1" applyFill="1" applyBorder="1"/>
    <xf numFmtId="3" fontId="0" fillId="20" borderId="13" xfId="0" applyNumberFormat="1" applyFill="1" applyBorder="1"/>
    <xf numFmtId="3" fontId="0" fillId="2" borderId="21" xfId="0" applyNumberFormat="1" applyFill="1" applyBorder="1" applyAlignment="1">
      <alignment horizontal="right"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0" fillId="2" borderId="4" xfId="2" applyNumberFormat="1" applyFont="1" applyFill="1" applyBorder="1" applyAlignment="1">
      <alignment horizontal="center" vertical="center"/>
    </xf>
    <xf numFmtId="165" fontId="0" fillId="2" borderId="0" xfId="2" applyNumberFormat="1" applyFont="1" applyFill="1" applyBorder="1" applyAlignment="1">
      <alignment horizontal="center" vertical="center"/>
    </xf>
    <xf numFmtId="165" fontId="0" fillId="2" borderId="38" xfId="2" applyNumberFormat="1" applyFont="1" applyFill="1" applyBorder="1" applyAlignment="1">
      <alignment horizontal="center" vertical="center"/>
    </xf>
    <xf numFmtId="165" fontId="0" fillId="2" borderId="68" xfId="2" applyNumberFormat="1" applyFont="1" applyFill="1" applyBorder="1" applyAlignment="1">
      <alignment horizontal="center" vertical="center"/>
    </xf>
    <xf numFmtId="165" fontId="0" fillId="2" borderId="28" xfId="2" applyNumberFormat="1" applyFont="1" applyFill="1" applyBorder="1" applyAlignment="1">
      <alignment horizontal="center" vertical="center"/>
    </xf>
    <xf numFmtId="165" fontId="0" fillId="2" borderId="5" xfId="2" applyNumberFormat="1" applyFont="1" applyFill="1" applyBorder="1" applyAlignment="1">
      <alignment horizontal="center" vertical="center"/>
    </xf>
    <xf numFmtId="165" fontId="0" fillId="2" borderId="58" xfId="2" applyNumberFormat="1" applyFont="1" applyFill="1" applyBorder="1" applyAlignment="1">
      <alignment horizontal="center" vertical="center"/>
    </xf>
    <xf numFmtId="165" fontId="0" fillId="2" borderId="31" xfId="2" applyNumberFormat="1" applyFont="1" applyFill="1" applyBorder="1" applyAlignment="1">
      <alignment horizontal="center" vertical="center"/>
    </xf>
    <xf numFmtId="165" fontId="0" fillId="2" borderId="107" xfId="2" applyNumberFormat="1" applyFont="1" applyFill="1" applyBorder="1" applyAlignment="1">
      <alignment horizontal="center" vertical="center"/>
    </xf>
    <xf numFmtId="165" fontId="0" fillId="2" borderId="47" xfId="2" applyNumberFormat="1" applyFont="1" applyFill="1" applyBorder="1" applyAlignment="1">
      <alignment horizontal="center" vertical="center"/>
    </xf>
    <xf numFmtId="165" fontId="0" fillId="2" borderId="43" xfId="2" applyNumberFormat="1" applyFont="1" applyFill="1" applyBorder="1" applyAlignment="1">
      <alignment horizontal="center" vertical="center"/>
    </xf>
    <xf numFmtId="165" fontId="0" fillId="2" borderId="61" xfId="2" applyNumberFormat="1" applyFont="1" applyFill="1" applyBorder="1" applyAlignment="1">
      <alignment horizontal="center" vertical="center"/>
    </xf>
    <xf numFmtId="165" fontId="0" fillId="2" borderId="57" xfId="2" applyNumberFormat="1" applyFont="1" applyFill="1" applyBorder="1" applyAlignment="1">
      <alignment horizontal="center" vertical="center"/>
    </xf>
    <xf numFmtId="165" fontId="0" fillId="2" borderId="13" xfId="2" applyNumberFormat="1" applyFont="1" applyFill="1" applyBorder="1" applyAlignment="1">
      <alignment horizontal="center" vertical="center"/>
    </xf>
    <xf numFmtId="165" fontId="0" fillId="2" borderId="3" xfId="2" applyNumberFormat="1" applyFont="1" applyFill="1" applyBorder="1" applyAlignment="1">
      <alignment horizontal="center" vertical="center"/>
    </xf>
    <xf numFmtId="49" fontId="50" fillId="0" borderId="3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3" fillId="0" borderId="101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3" fontId="0" fillId="14" borderId="0" xfId="0" applyNumberFormat="1" applyFill="1"/>
    <xf numFmtId="0" fontId="10" fillId="0" borderId="0" xfId="1"/>
    <xf numFmtId="3" fontId="0" fillId="2" borderId="68" xfId="0" applyNumberFormat="1" applyFill="1" applyBorder="1" applyAlignment="1">
      <alignment horizontal="right" indent="1"/>
    </xf>
    <xf numFmtId="3" fontId="0" fillId="2" borderId="28" xfId="0" applyNumberFormat="1" applyFill="1" applyBorder="1" applyAlignment="1">
      <alignment horizontal="right" indent="1"/>
    </xf>
    <xf numFmtId="3" fontId="0" fillId="13" borderId="61" xfId="0" applyNumberFormat="1" applyFill="1" applyBorder="1" applyAlignment="1">
      <alignment horizontal="right" vertical="center" indent="1"/>
    </xf>
    <xf numFmtId="3" fontId="0" fillId="13" borderId="66" xfId="0" applyNumberFormat="1" applyFill="1" applyBorder="1" applyAlignment="1">
      <alignment horizontal="right" vertical="center" indent="1"/>
    </xf>
    <xf numFmtId="3" fontId="0" fillId="13" borderId="57" xfId="0" applyNumberFormat="1" applyFill="1" applyBorder="1" applyAlignment="1">
      <alignment horizontal="right" vertical="center" indent="1"/>
    </xf>
    <xf numFmtId="3" fontId="0" fillId="13" borderId="63" xfId="0" applyNumberFormat="1" applyFill="1" applyBorder="1" applyAlignment="1">
      <alignment horizontal="right" vertical="center" indent="1"/>
    </xf>
    <xf numFmtId="3" fontId="0" fillId="13" borderId="3" xfId="0" applyNumberFormat="1" applyFill="1" applyBorder="1" applyAlignment="1">
      <alignment horizontal="right" vertical="center" indent="1"/>
    </xf>
    <xf numFmtId="3" fontId="0" fillId="13" borderId="74" xfId="0" applyNumberFormat="1" applyFill="1" applyBorder="1" applyAlignment="1">
      <alignment horizontal="right" vertical="center" indent="1"/>
    </xf>
    <xf numFmtId="0" fontId="9" fillId="2" borderId="12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vertical="center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4" xfId="0" applyFill="1" applyBorder="1"/>
    <xf numFmtId="0" fontId="0" fillId="0" borderId="9" xfId="0" applyFill="1" applyBorder="1" applyAlignment="1">
      <alignment horizontal="center" vertical="center"/>
    </xf>
    <xf numFmtId="3" fontId="0" fillId="20" borderId="17" xfId="0" applyNumberFormat="1" applyFill="1" applyBorder="1"/>
    <xf numFmtId="3" fontId="0" fillId="20" borderId="113" xfId="0" applyNumberFormat="1" applyFill="1" applyBorder="1"/>
    <xf numFmtId="3" fontId="0" fillId="20" borderId="14" xfId="0" applyNumberFormat="1" applyFill="1" applyBorder="1"/>
    <xf numFmtId="3" fontId="0" fillId="20" borderId="16" xfId="0" applyNumberFormat="1" applyFill="1" applyBorder="1"/>
    <xf numFmtId="3" fontId="0" fillId="20" borderId="44" xfId="0" applyNumberFormat="1" applyFill="1" applyBorder="1"/>
    <xf numFmtId="3" fontId="0" fillId="20" borderId="29" xfId="0" applyNumberFormat="1" applyFill="1" applyBorder="1"/>
    <xf numFmtId="3" fontId="0" fillId="20" borderId="67" xfId="0" applyNumberFormat="1" applyFill="1" applyBorder="1"/>
    <xf numFmtId="3" fontId="0" fillId="20" borderId="48" xfId="0" applyNumberFormat="1" applyFill="1" applyBorder="1"/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indent="1"/>
    </xf>
    <xf numFmtId="3" fontId="0" fillId="2" borderId="62" xfId="0" applyNumberFormat="1" applyFill="1" applyBorder="1" applyAlignment="1">
      <alignment horizontal="right" vertical="center" indent="1"/>
    </xf>
    <xf numFmtId="3" fontId="0" fillId="2" borderId="65" xfId="0" applyNumberFormat="1" applyFill="1" applyBorder="1" applyAlignment="1">
      <alignment horizontal="right" vertical="center" indent="1"/>
    </xf>
    <xf numFmtId="3" fontId="0" fillId="2" borderId="58" xfId="0" applyNumberFormat="1" applyFill="1" applyBorder="1" applyAlignment="1">
      <alignment horizontal="right" vertical="center" indent="1"/>
    </xf>
    <xf numFmtId="3" fontId="0" fillId="2" borderId="68" xfId="0" applyNumberForma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30" fillId="0" borderId="7" xfId="0" applyNumberFormat="1" applyFont="1" applyBorder="1" applyAlignment="1">
      <alignment horizontal="center" vertical="center"/>
    </xf>
    <xf numFmtId="14" fontId="30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indent="3"/>
    </xf>
    <xf numFmtId="0" fontId="30" fillId="0" borderId="5" xfId="0" applyFont="1" applyBorder="1" applyAlignment="1">
      <alignment horizontal="right" indent="3"/>
    </xf>
    <xf numFmtId="14" fontId="31" fillId="0" borderId="7" xfId="1" applyNumberFormat="1" applyFont="1" applyBorder="1" applyAlignment="1">
      <alignment horizontal="center" vertical="center"/>
    </xf>
    <xf numFmtId="14" fontId="31" fillId="0" borderId="0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11" borderId="6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0" fillId="13" borderId="97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98" xfId="0" applyFill="1" applyBorder="1" applyAlignment="1">
      <alignment horizontal="center" vertical="center"/>
    </xf>
    <xf numFmtId="0" fontId="0" fillId="13" borderId="76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0" fillId="13" borderId="100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3" borderId="94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13" borderId="8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9" fillId="0" borderId="5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13" borderId="99" xfId="0" applyFill="1" applyBorder="1" applyAlignment="1">
      <alignment horizontal="center" vertical="center"/>
    </xf>
    <xf numFmtId="0" fontId="0" fillId="13" borderId="93" xfId="0" applyFill="1" applyBorder="1" applyAlignment="1">
      <alignment horizontal="center" vertical="center"/>
    </xf>
    <xf numFmtId="0" fontId="0" fillId="13" borderId="95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3" fontId="13" fillId="4" borderId="9" xfId="0" applyNumberFormat="1" applyFont="1" applyFill="1" applyBorder="1" applyAlignment="1">
      <alignment horizontal="left"/>
    </xf>
    <xf numFmtId="3" fontId="13" fillId="4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0" fillId="14" borderId="9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0" fontId="0" fillId="14" borderId="11" xfId="0" applyNumberFormat="1" applyFill="1" applyBorder="1" applyAlignment="1">
      <alignment horizontal="center" vertical="center"/>
    </xf>
    <xf numFmtId="0" fontId="0" fillId="14" borderId="12" xfId="0" applyNumberFormat="1" applyFill="1" applyBorder="1" applyAlignment="1">
      <alignment horizontal="center" vertical="center"/>
    </xf>
    <xf numFmtId="0" fontId="0" fillId="14" borderId="0" xfId="0" applyNumberFormat="1" applyFill="1" applyBorder="1" applyAlignment="1">
      <alignment horizontal="center" vertical="center"/>
    </xf>
    <xf numFmtId="0" fontId="0" fillId="14" borderId="13" xfId="0" applyNumberFormat="1" applyFill="1" applyBorder="1" applyAlignment="1">
      <alignment horizontal="center" vertical="center"/>
    </xf>
    <xf numFmtId="49" fontId="0" fillId="14" borderId="12" xfId="0" applyNumberFormat="1" applyFill="1" applyBorder="1" applyAlignment="1">
      <alignment horizontal="center" vertical="top"/>
    </xf>
    <xf numFmtId="0" fontId="0" fillId="14" borderId="0" xfId="0" applyNumberFormat="1" applyFill="1" applyBorder="1" applyAlignment="1">
      <alignment horizontal="center" vertical="top"/>
    </xf>
    <xf numFmtId="0" fontId="0" fillId="14" borderId="13" xfId="0" applyNumberFormat="1" applyFill="1" applyBorder="1" applyAlignment="1">
      <alignment horizontal="center" vertical="top"/>
    </xf>
    <xf numFmtId="0" fontId="0" fillId="14" borderId="12" xfId="0" applyNumberFormat="1" applyFill="1" applyBorder="1" applyAlignment="1">
      <alignment horizontal="center" vertical="top"/>
    </xf>
    <xf numFmtId="0" fontId="9" fillId="14" borderId="52" xfId="0" applyFont="1" applyFill="1" applyBorder="1" applyAlignment="1">
      <alignment horizontal="center"/>
    </xf>
    <xf numFmtId="0" fontId="9" fillId="14" borderId="25" xfId="0" applyFont="1" applyFill="1" applyBorder="1" applyAlignment="1">
      <alignment horizontal="center"/>
    </xf>
    <xf numFmtId="0" fontId="9" fillId="14" borderId="50" xfId="0" applyFont="1" applyFill="1" applyBorder="1" applyAlignment="1">
      <alignment horizont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11" xfId="0" applyNumberFormat="1" applyFill="1" applyBorder="1" applyAlignment="1">
      <alignment horizontal="center" vertical="center"/>
    </xf>
    <xf numFmtId="49" fontId="0" fillId="14" borderId="12" xfId="0" applyNumberFormat="1" applyFill="1" applyBorder="1" applyAlignment="1">
      <alignment horizontal="center" vertical="center"/>
    </xf>
    <xf numFmtId="49" fontId="0" fillId="14" borderId="0" xfId="0" applyNumberFormat="1" applyFill="1" applyBorder="1" applyAlignment="1">
      <alignment horizontal="center" vertical="center"/>
    </xf>
    <xf numFmtId="49" fontId="0" fillId="14" borderId="13" xfId="0" applyNumberFormat="1" applyFill="1" applyBorder="1" applyAlignment="1">
      <alignment horizontal="center" vertical="center"/>
    </xf>
    <xf numFmtId="49" fontId="0" fillId="14" borderId="0" xfId="0" applyNumberFormat="1" applyFill="1" applyBorder="1" applyAlignment="1">
      <alignment horizontal="center" vertical="top"/>
    </xf>
    <xf numFmtId="49" fontId="0" fillId="14" borderId="13" xfId="0" applyNumberForma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2" borderId="110" xfId="0" applyFont="1" applyFill="1" applyBorder="1" applyAlignment="1">
      <alignment horizontal="center" vertical="center"/>
    </xf>
    <xf numFmtId="0" fontId="9" fillId="2" borderId="111" xfId="0" applyFont="1" applyFill="1" applyBorder="1" applyAlignment="1">
      <alignment horizontal="center" vertical="center"/>
    </xf>
    <xf numFmtId="0" fontId="9" fillId="2" borderId="112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0" fontId="9" fillId="14" borderId="12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3" fontId="0" fillId="2" borderId="16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31" fillId="0" borderId="2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49" fontId="40" fillId="0" borderId="0" xfId="0" applyNumberFormat="1" applyFont="1" applyFill="1" applyBorder="1" applyAlignment="1">
      <alignment horizontal="left" vertical="center" indent="12"/>
    </xf>
    <xf numFmtId="49" fontId="21" fillId="4" borderId="0" xfId="0" applyNumberFormat="1" applyFont="1" applyFill="1" applyBorder="1" applyAlignment="1">
      <alignment horizontal="center" vertical="center"/>
    </xf>
    <xf numFmtId="49" fontId="21" fillId="4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10" fontId="23" fillId="0" borderId="26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9" fontId="21" fillId="0" borderId="26" xfId="2" applyFont="1" applyBorder="1" applyAlignment="1">
      <alignment horizontal="center" vertical="center"/>
    </xf>
    <xf numFmtId="0" fontId="29" fillId="0" borderId="26" xfId="0" applyFont="1" applyBorder="1" applyAlignment="1">
      <alignment horizontal="center"/>
    </xf>
    <xf numFmtId="9" fontId="35" fillId="0" borderId="26" xfId="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/>
    </xf>
    <xf numFmtId="3" fontId="41" fillId="0" borderId="103" xfId="0" applyNumberFormat="1" applyFont="1" applyBorder="1" applyAlignment="1">
      <alignment horizontal="center" vertical="center"/>
    </xf>
    <xf numFmtId="0" fontId="41" fillId="0" borderId="101" xfId="0" applyNumberFormat="1" applyFont="1" applyBorder="1" applyAlignment="1">
      <alignment horizontal="center" vertical="center"/>
    </xf>
    <xf numFmtId="0" fontId="41" fillId="0" borderId="102" xfId="0" applyNumberFormat="1" applyFont="1" applyBorder="1" applyAlignment="1">
      <alignment horizontal="center" vertical="center"/>
    </xf>
    <xf numFmtId="0" fontId="41" fillId="0" borderId="60" xfId="0" applyNumberFormat="1" applyFont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/>
    </xf>
    <xf numFmtId="0" fontId="41" fillId="0" borderId="61" xfId="0" applyNumberFormat="1" applyFont="1" applyBorder="1" applyAlignment="1">
      <alignment horizontal="center" vertical="center"/>
    </xf>
    <xf numFmtId="3" fontId="37" fillId="0" borderId="3" xfId="0" applyNumberFormat="1" applyFont="1" applyBorder="1" applyAlignment="1">
      <alignment horizontal="right" vertical="center" indent="2"/>
    </xf>
    <xf numFmtId="3" fontId="37" fillId="0" borderId="61" xfId="0" applyNumberFormat="1" applyFont="1" applyBorder="1" applyAlignment="1">
      <alignment horizontal="right" vertical="center" indent="2"/>
    </xf>
    <xf numFmtId="3" fontId="54" fillId="0" borderId="101" xfId="0" applyNumberFormat="1" applyFont="1" applyBorder="1" applyAlignment="1">
      <alignment horizontal="right" vertical="center" indent="2"/>
    </xf>
    <xf numFmtId="3" fontId="54" fillId="0" borderId="102" xfId="0" applyNumberFormat="1" applyFont="1" applyBorder="1" applyAlignment="1">
      <alignment horizontal="right" vertical="center" indent="2"/>
    </xf>
    <xf numFmtId="0" fontId="47" fillId="0" borderId="4" xfId="0" applyFont="1" applyBorder="1" applyAlignment="1">
      <alignment horizontal="left" vertical="center" wrapText="1" indent="3"/>
    </xf>
    <xf numFmtId="164" fontId="41" fillId="0" borderId="26" xfId="2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right" indent="2"/>
    </xf>
    <xf numFmtId="3" fontId="21" fillId="0" borderId="66" xfId="0" applyNumberFormat="1" applyFont="1" applyBorder="1" applyAlignment="1">
      <alignment horizontal="right" indent="2"/>
    </xf>
    <xf numFmtId="3" fontId="41" fillId="0" borderId="26" xfId="0" applyNumberFormat="1" applyFont="1" applyBorder="1" applyAlignment="1">
      <alignment horizontal="center" vertical="center"/>
    </xf>
    <xf numFmtId="0" fontId="41" fillId="0" borderId="26" xfId="0" applyNumberFormat="1" applyFont="1" applyBorder="1" applyAlignment="1">
      <alignment horizontal="center" vertical="center"/>
    </xf>
    <xf numFmtId="164" fontId="51" fillId="0" borderId="103" xfId="2" applyNumberFormat="1" applyFont="1" applyBorder="1" applyAlignment="1">
      <alignment horizontal="center" vertical="center"/>
    </xf>
    <xf numFmtId="164" fontId="51" fillId="0" borderId="102" xfId="2" applyNumberFormat="1" applyFont="1" applyBorder="1" applyAlignment="1">
      <alignment horizontal="center" vertical="center"/>
    </xf>
    <xf numFmtId="164" fontId="51" fillId="0" borderId="60" xfId="2" applyNumberFormat="1" applyFont="1" applyBorder="1" applyAlignment="1">
      <alignment horizontal="center" vertical="center"/>
    </xf>
    <xf numFmtId="164" fontId="51" fillId="0" borderId="61" xfId="2" applyNumberFormat="1" applyFont="1" applyBorder="1" applyAlignment="1">
      <alignment horizontal="center" vertical="center"/>
    </xf>
    <xf numFmtId="3" fontId="49" fillId="0" borderId="102" xfId="0" applyNumberFormat="1" applyFont="1" applyBorder="1" applyAlignment="1">
      <alignment horizontal="right" indent="2"/>
    </xf>
    <xf numFmtId="0" fontId="49" fillId="0" borderId="34" xfId="0" applyFont="1" applyBorder="1" applyAlignment="1">
      <alignment horizontal="right" indent="2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4" fontId="31" fillId="0" borderId="7" xfId="1" applyNumberFormat="1" applyFont="1" applyBorder="1" applyAlignment="1">
      <alignment horizontal="center" vertical="center"/>
    </xf>
    <xf numFmtId="14" fontId="31" fillId="0" borderId="0" xfId="1" applyNumberFormat="1" applyFont="1" applyBorder="1" applyAlignment="1">
      <alignment horizontal="center" vertical="center"/>
    </xf>
    <xf numFmtId="49" fontId="44" fillId="2" borderId="0" xfId="0" applyNumberFormat="1" applyFont="1" applyFill="1" applyBorder="1" applyAlignment="1">
      <alignment horizontal="center" vertical="center"/>
    </xf>
    <xf numFmtId="49" fontId="40" fillId="2" borderId="0" xfId="0" applyNumberFormat="1" applyFont="1" applyFill="1" applyBorder="1" applyAlignment="1">
      <alignment horizontal="left" vertical="center" indent="13"/>
    </xf>
    <xf numFmtId="0" fontId="47" fillId="0" borderId="4" xfId="0" applyFont="1" applyFill="1" applyBorder="1" applyAlignment="1">
      <alignment horizontal="left" vertical="center" wrapText="1" indent="2"/>
    </xf>
    <xf numFmtId="49" fontId="29" fillId="0" borderId="0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left" vertical="center" indent="3"/>
    </xf>
    <xf numFmtId="0" fontId="4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49" fontId="46" fillId="7" borderId="0" xfId="0" applyNumberFormat="1" applyFont="1" applyFill="1" applyBorder="1" applyAlignment="1">
      <alignment horizontal="center" vertical="center"/>
    </xf>
    <xf numFmtId="0" fontId="46" fillId="7" borderId="0" xfId="0" applyNumberFormat="1" applyFont="1" applyFill="1" applyBorder="1" applyAlignment="1">
      <alignment horizontal="center" vertical="center"/>
    </xf>
    <xf numFmtId="164" fontId="51" fillId="0" borderId="26" xfId="2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4" fontId="30" fillId="0" borderId="7" xfId="0" applyNumberFormat="1" applyFont="1" applyBorder="1" applyAlignment="1">
      <alignment horizontal="center" vertical="center"/>
    </xf>
    <xf numFmtId="14" fontId="30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indent="3"/>
    </xf>
    <xf numFmtId="0" fontId="30" fillId="0" borderId="5" xfId="0" applyFont="1" applyBorder="1" applyAlignment="1">
      <alignment horizontal="right" indent="3"/>
    </xf>
    <xf numFmtId="49" fontId="29" fillId="0" borderId="0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303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6" tint="0.59996337778862885"/>
        </patternFill>
      </fill>
    </dxf>
    <dxf>
      <fill>
        <patternFill>
          <bgColor rgb="FF24FC71"/>
        </patternFill>
      </fill>
    </dxf>
    <dxf>
      <fill>
        <patternFill patternType="solid">
          <fgColor rgb="FFE33E31"/>
          <bgColor rgb="FFFF7C80"/>
        </patternFill>
      </fill>
    </dxf>
  </dxfs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podklady'!$T$154:$AE$154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podklady'!$T$155:$AE$155</c:f>
              <c:numCache>
                <c:formatCode>#,##0</c:formatCode>
                <c:ptCount val="12"/>
                <c:pt idx="0">
                  <c:v>104576</c:v>
                </c:pt>
                <c:pt idx="1">
                  <c:v>102119</c:v>
                </c:pt>
                <c:pt idx="2">
                  <c:v>125202</c:v>
                </c:pt>
                <c:pt idx="3">
                  <c:v>121488</c:v>
                </c:pt>
                <c:pt idx="4">
                  <c:v>106549</c:v>
                </c:pt>
                <c:pt idx="5">
                  <c:v>103081</c:v>
                </c:pt>
                <c:pt idx="6">
                  <c:v>68354</c:v>
                </c:pt>
                <c:pt idx="7">
                  <c:v>44127</c:v>
                </c:pt>
                <c:pt idx="8">
                  <c:v>56157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'Datové podklady'!$T$154:$AE$154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A-4754-87F6-27406DDC9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podklady'!$E$171:$P$171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podklady'!$E$172:$P$172</c:f>
              <c:numCache>
                <c:formatCode>#,##0</c:formatCode>
                <c:ptCount val="12"/>
                <c:pt idx="0">
                  <c:v>297</c:v>
                </c:pt>
                <c:pt idx="1">
                  <c:v>698</c:v>
                </c:pt>
                <c:pt idx="2">
                  <c:v>1111</c:v>
                </c:pt>
                <c:pt idx="3">
                  <c:v>1424</c:v>
                </c:pt>
                <c:pt idx="4">
                  <c:v>1810</c:v>
                </c:pt>
                <c:pt idx="5">
                  <c:v>2327</c:v>
                </c:pt>
                <c:pt idx="6">
                  <c:v>2774</c:v>
                </c:pt>
                <c:pt idx="7">
                  <c:v>2984</c:v>
                </c:pt>
                <c:pt idx="8">
                  <c:v>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79C-9952-DF1CC56A85A0}"/>
            </c:ext>
          </c:extLst>
        </c:ser>
        <c:ser>
          <c:idx val="1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podklady'!$E$171:$P$171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podklady'!$E$178:$P$178</c:f>
              <c:numCache>
                <c:formatCode>#,##0</c:formatCode>
                <c:ptCount val="12"/>
                <c:pt idx="0">
                  <c:v>376</c:v>
                </c:pt>
                <c:pt idx="1">
                  <c:v>814</c:v>
                </c:pt>
                <c:pt idx="2">
                  <c:v>1284</c:v>
                </c:pt>
                <c:pt idx="3">
                  <c:v>1328</c:v>
                </c:pt>
                <c:pt idx="4">
                  <c:v>1715</c:v>
                </c:pt>
                <c:pt idx="5">
                  <c:v>2231</c:v>
                </c:pt>
                <c:pt idx="6">
                  <c:v>2728</c:v>
                </c:pt>
                <c:pt idx="7">
                  <c:v>3009</c:v>
                </c:pt>
                <c:pt idx="8">
                  <c:v>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D-479C-9952-DF1CC56A85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podklady'!$T$189:$AE$189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podklady'!$T$190:$AE$190</c:f>
              <c:numCache>
                <c:formatCode>#,##0</c:formatCode>
                <c:ptCount val="12"/>
                <c:pt idx="0">
                  <c:v>76</c:v>
                </c:pt>
                <c:pt idx="1">
                  <c:v>91</c:v>
                </c:pt>
                <c:pt idx="2">
                  <c:v>104</c:v>
                </c:pt>
                <c:pt idx="3">
                  <c:v>90</c:v>
                </c:pt>
                <c:pt idx="4">
                  <c:v>116</c:v>
                </c:pt>
                <c:pt idx="5">
                  <c:v>81</c:v>
                </c:pt>
                <c:pt idx="6">
                  <c:v>97</c:v>
                </c:pt>
                <c:pt idx="7">
                  <c:v>81</c:v>
                </c:pt>
                <c:pt idx="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C-42F6-9BE1-2FD8AA63FCFA}"/>
            </c:ext>
          </c:extLst>
        </c:ser>
        <c:ser>
          <c:idx val="1"/>
          <c:order val="1"/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9357393650674635E-2"/>
                  <c:y val="8.3950000651668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D4-4A01-AB6F-B9D9D5B924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'Datové podklady'!$T$189:$AE$189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podklady'!$T$196:$AE$196</c:f>
              <c:numCache>
                <c:formatCode>#,##0</c:formatCode>
                <c:ptCount val="12"/>
                <c:pt idx="0">
                  <c:v>21</c:v>
                </c:pt>
                <c:pt idx="1">
                  <c:v>24</c:v>
                </c:pt>
                <c:pt idx="2">
                  <c:v>73</c:v>
                </c:pt>
                <c:pt idx="3">
                  <c:v>17</c:v>
                </c:pt>
                <c:pt idx="4">
                  <c:v>38</c:v>
                </c:pt>
                <c:pt idx="5">
                  <c:v>76</c:v>
                </c:pt>
                <c:pt idx="6">
                  <c:v>29</c:v>
                </c:pt>
                <c:pt idx="7">
                  <c:v>45</c:v>
                </c:pt>
                <c:pt idx="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1-4E28-BC2F-F9FE16437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podklady'!$E$189:$P$189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podklady'!$E$190:$P$190</c:f>
              <c:numCache>
                <c:formatCode>#,##0</c:formatCode>
                <c:ptCount val="12"/>
                <c:pt idx="0">
                  <c:v>76</c:v>
                </c:pt>
                <c:pt idx="1">
                  <c:v>167</c:v>
                </c:pt>
                <c:pt idx="2">
                  <c:v>271</c:v>
                </c:pt>
                <c:pt idx="3">
                  <c:v>361</c:v>
                </c:pt>
                <c:pt idx="4">
                  <c:v>477</c:v>
                </c:pt>
                <c:pt idx="5">
                  <c:v>558</c:v>
                </c:pt>
                <c:pt idx="6">
                  <c:v>655</c:v>
                </c:pt>
                <c:pt idx="7">
                  <c:v>736</c:v>
                </c:pt>
                <c:pt idx="8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568-8FDC-E7C3DB677DE7}"/>
            </c:ext>
          </c:extLst>
        </c:ser>
        <c:ser>
          <c:idx val="1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podklady'!$E$189:$P$189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podklady'!$E$196:$P$196</c:f>
              <c:numCache>
                <c:formatCode>#,##0</c:formatCode>
                <c:ptCount val="12"/>
                <c:pt idx="0">
                  <c:v>21</c:v>
                </c:pt>
                <c:pt idx="1">
                  <c:v>45</c:v>
                </c:pt>
                <c:pt idx="2">
                  <c:v>118</c:v>
                </c:pt>
                <c:pt idx="3">
                  <c:v>135</c:v>
                </c:pt>
                <c:pt idx="4">
                  <c:v>173</c:v>
                </c:pt>
                <c:pt idx="5">
                  <c:v>249</c:v>
                </c:pt>
                <c:pt idx="6">
                  <c:v>278</c:v>
                </c:pt>
                <c:pt idx="7">
                  <c:v>323</c:v>
                </c:pt>
                <c:pt idx="8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B-4568-8FDC-E7C3DB677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podklady'!$E$154:$P$154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podklady'!$E$155:$P$155</c:f>
              <c:numCache>
                <c:formatCode>#,##0</c:formatCode>
                <c:ptCount val="12"/>
                <c:pt idx="0">
                  <c:v>104576</c:v>
                </c:pt>
                <c:pt idx="1">
                  <c:v>206695</c:v>
                </c:pt>
                <c:pt idx="2">
                  <c:v>331897</c:v>
                </c:pt>
                <c:pt idx="3">
                  <c:v>453385</c:v>
                </c:pt>
                <c:pt idx="4">
                  <c:v>559934</c:v>
                </c:pt>
                <c:pt idx="5">
                  <c:v>663015</c:v>
                </c:pt>
                <c:pt idx="6">
                  <c:v>731369</c:v>
                </c:pt>
                <c:pt idx="7">
                  <c:v>775496</c:v>
                </c:pt>
                <c:pt idx="8">
                  <c:v>831653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podklady'!$E$154:$P$154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podklady'!$T$171:$AE$171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podklady'!$T$172:$AE$172</c:f>
              <c:numCache>
                <c:formatCode>#,##0</c:formatCode>
                <c:ptCount val="12"/>
                <c:pt idx="0">
                  <c:v>297</c:v>
                </c:pt>
                <c:pt idx="1">
                  <c:v>401</c:v>
                </c:pt>
                <c:pt idx="2">
                  <c:v>413</c:v>
                </c:pt>
                <c:pt idx="3">
                  <c:v>313</c:v>
                </c:pt>
                <c:pt idx="4">
                  <c:v>386</c:v>
                </c:pt>
                <c:pt idx="5">
                  <c:v>517</c:v>
                </c:pt>
                <c:pt idx="6">
                  <c:v>447</c:v>
                </c:pt>
                <c:pt idx="7">
                  <c:v>210</c:v>
                </c:pt>
                <c:pt idx="8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'Datové podklady'!$T$171:$AE$171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podklady'!$E$171:$P$171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podklady'!$E$172:$P$172</c:f>
              <c:numCache>
                <c:formatCode>#,##0</c:formatCode>
                <c:ptCount val="12"/>
                <c:pt idx="0">
                  <c:v>297</c:v>
                </c:pt>
                <c:pt idx="1">
                  <c:v>698</c:v>
                </c:pt>
                <c:pt idx="2">
                  <c:v>1111</c:v>
                </c:pt>
                <c:pt idx="3">
                  <c:v>1424</c:v>
                </c:pt>
                <c:pt idx="4">
                  <c:v>1810</c:v>
                </c:pt>
                <c:pt idx="5">
                  <c:v>2327</c:v>
                </c:pt>
                <c:pt idx="6">
                  <c:v>2774</c:v>
                </c:pt>
                <c:pt idx="7">
                  <c:v>2984</c:v>
                </c:pt>
                <c:pt idx="8">
                  <c:v>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podklady'!$E$171:$P$171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podklady'!$T$189:$AE$189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podklady'!$T$190:$AE$190</c:f>
              <c:numCache>
                <c:formatCode>#,##0</c:formatCode>
                <c:ptCount val="12"/>
                <c:pt idx="0">
                  <c:v>76</c:v>
                </c:pt>
                <c:pt idx="1">
                  <c:v>91</c:v>
                </c:pt>
                <c:pt idx="2">
                  <c:v>104</c:v>
                </c:pt>
                <c:pt idx="3">
                  <c:v>90</c:v>
                </c:pt>
                <c:pt idx="4">
                  <c:v>116</c:v>
                </c:pt>
                <c:pt idx="5">
                  <c:v>81</c:v>
                </c:pt>
                <c:pt idx="6">
                  <c:v>97</c:v>
                </c:pt>
                <c:pt idx="7">
                  <c:v>81</c:v>
                </c:pt>
                <c:pt idx="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'Datové podklady'!$T$189:$AE$189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podklady'!$E$189:$P$189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podklady'!$E$190:$P$190</c:f>
              <c:numCache>
                <c:formatCode>#,##0</c:formatCode>
                <c:ptCount val="12"/>
                <c:pt idx="0">
                  <c:v>76</c:v>
                </c:pt>
                <c:pt idx="1">
                  <c:v>167</c:v>
                </c:pt>
                <c:pt idx="2">
                  <c:v>271</c:v>
                </c:pt>
                <c:pt idx="3">
                  <c:v>361</c:v>
                </c:pt>
                <c:pt idx="4">
                  <c:v>477</c:v>
                </c:pt>
                <c:pt idx="5">
                  <c:v>558</c:v>
                </c:pt>
                <c:pt idx="6">
                  <c:v>655</c:v>
                </c:pt>
                <c:pt idx="7">
                  <c:v>736</c:v>
                </c:pt>
                <c:pt idx="8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podklady'!$E$189:$P$189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podklady'!$T$154:$AE$154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podklady'!$T$155:$AE$155</c:f>
              <c:numCache>
                <c:formatCode>#,##0</c:formatCode>
                <c:ptCount val="12"/>
                <c:pt idx="0">
                  <c:v>104576</c:v>
                </c:pt>
                <c:pt idx="1">
                  <c:v>102119</c:v>
                </c:pt>
                <c:pt idx="2">
                  <c:v>125202</c:v>
                </c:pt>
                <c:pt idx="3">
                  <c:v>121488</c:v>
                </c:pt>
                <c:pt idx="4">
                  <c:v>106549</c:v>
                </c:pt>
                <c:pt idx="5">
                  <c:v>103081</c:v>
                </c:pt>
                <c:pt idx="6">
                  <c:v>68354</c:v>
                </c:pt>
                <c:pt idx="7">
                  <c:v>44127</c:v>
                </c:pt>
                <c:pt idx="8">
                  <c:v>56157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1-4F4B-AC15-063CD6F8BB4C}"/>
            </c:ext>
          </c:extLst>
        </c:ser>
        <c:ser>
          <c:idx val="1"/>
          <c:order val="1"/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8292106993257193E-2"/>
                  <c:y val="-0.125941126877088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D-4760-AE78-6007E8431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'Datové podklady'!$T$154:$AE$154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podklady'!$T$161:$AE$161</c:f>
              <c:numCache>
                <c:formatCode>#,##0</c:formatCode>
                <c:ptCount val="12"/>
                <c:pt idx="0">
                  <c:v>118475</c:v>
                </c:pt>
                <c:pt idx="1">
                  <c:v>120730</c:v>
                </c:pt>
                <c:pt idx="2">
                  <c:v>83703</c:v>
                </c:pt>
                <c:pt idx="3">
                  <c:v>14589</c:v>
                </c:pt>
                <c:pt idx="4">
                  <c:v>62184</c:v>
                </c:pt>
                <c:pt idx="5">
                  <c:v>103934</c:v>
                </c:pt>
                <c:pt idx="6">
                  <c:v>82718</c:v>
                </c:pt>
                <c:pt idx="7">
                  <c:v>102224</c:v>
                </c:pt>
                <c:pt idx="8">
                  <c:v>119722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1-4F4B-AC15-063CD6F8B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2.1109996880042194E-2"/>
                  <c:y val="5.6347501698189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6-4A15-B1D2-A07517FB6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podklady'!$E$154:$P$154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podklady'!$E$155:$P$155</c:f>
              <c:numCache>
                <c:formatCode>#,##0</c:formatCode>
                <c:ptCount val="12"/>
                <c:pt idx="0">
                  <c:v>104576</c:v>
                </c:pt>
                <c:pt idx="1">
                  <c:v>206695</c:v>
                </c:pt>
                <c:pt idx="2">
                  <c:v>331897</c:v>
                </c:pt>
                <c:pt idx="3">
                  <c:v>453385</c:v>
                </c:pt>
                <c:pt idx="4">
                  <c:v>559934</c:v>
                </c:pt>
                <c:pt idx="5">
                  <c:v>663015</c:v>
                </c:pt>
                <c:pt idx="6">
                  <c:v>731369</c:v>
                </c:pt>
                <c:pt idx="7">
                  <c:v>775496</c:v>
                </c:pt>
                <c:pt idx="8">
                  <c:v>831653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8-41BA-9343-E28E85A56252}"/>
            </c:ext>
          </c:extLst>
        </c:ser>
        <c:ser>
          <c:idx val="1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321564914354045E-2"/>
                  <c:y val="1.69859596108654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62-436C-BE4E-6780CFC81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'Datové podklady'!$E$154:$P$154</c:f>
              <c:strCache>
                <c:ptCount val="12"/>
                <c:pt idx="0">
                  <c:v>leden </c:v>
                </c:pt>
                <c:pt idx="1">
                  <c:v>leden-únor 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  <c:pt idx="9">
                  <c:v>leden-říjen</c:v>
                </c:pt>
                <c:pt idx="10">
                  <c:v>leden-listopad</c:v>
                </c:pt>
                <c:pt idx="11">
                  <c:v>leden-prosinec</c:v>
                </c:pt>
              </c:strCache>
            </c:strRef>
          </c:cat>
          <c:val>
            <c:numRef>
              <c:f>'Datové podklady'!$E$161:$P$161</c:f>
              <c:numCache>
                <c:formatCode>#,##0</c:formatCode>
                <c:ptCount val="12"/>
                <c:pt idx="0">
                  <c:v>118475</c:v>
                </c:pt>
                <c:pt idx="1">
                  <c:v>239205</c:v>
                </c:pt>
                <c:pt idx="2">
                  <c:v>322908</c:v>
                </c:pt>
                <c:pt idx="3">
                  <c:v>337497</c:v>
                </c:pt>
                <c:pt idx="4">
                  <c:v>399681</c:v>
                </c:pt>
                <c:pt idx="5">
                  <c:v>503615</c:v>
                </c:pt>
                <c:pt idx="6">
                  <c:v>586333</c:v>
                </c:pt>
                <c:pt idx="7">
                  <c:v>688557</c:v>
                </c:pt>
                <c:pt idx="8">
                  <c:v>808279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8-41BA-9343-E28E85A562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2007814792218738E-2"/>
                  <c:y val="-4.9999681730705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9-426F-A324-88C06F697403}"/>
                </c:ext>
              </c:extLst>
            </c:dLbl>
            <c:dLbl>
              <c:idx val="6"/>
              <c:layout>
                <c:manualLayout>
                  <c:x val="-3.8344948352404873E-2"/>
                  <c:y val="6.814180154716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1E-4072-8D6D-C20319266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'Datové podklady'!$T$171:$AE$171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podklady'!$T$172:$AE$172</c:f>
              <c:numCache>
                <c:formatCode>#,##0</c:formatCode>
                <c:ptCount val="12"/>
                <c:pt idx="0">
                  <c:v>297</c:v>
                </c:pt>
                <c:pt idx="1">
                  <c:v>401</c:v>
                </c:pt>
                <c:pt idx="2">
                  <c:v>413</c:v>
                </c:pt>
                <c:pt idx="3">
                  <c:v>313</c:v>
                </c:pt>
                <c:pt idx="4">
                  <c:v>386</c:v>
                </c:pt>
                <c:pt idx="5">
                  <c:v>517</c:v>
                </c:pt>
                <c:pt idx="6">
                  <c:v>447</c:v>
                </c:pt>
                <c:pt idx="7">
                  <c:v>210</c:v>
                </c:pt>
                <c:pt idx="8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9-4B28-AA8C-30D8D9FFFF4D}"/>
            </c:ext>
          </c:extLst>
        </c:ser>
        <c:ser>
          <c:idx val="1"/>
          <c:order val="1"/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4120196194828936E-2"/>
                  <c:y val="-0.11396216134377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1E-4072-8D6D-C20319266428}"/>
                </c:ext>
              </c:extLst>
            </c:dLbl>
            <c:dLbl>
              <c:idx val="5"/>
              <c:layout>
                <c:manualLayout>
                  <c:x val="-3.2007814792218738E-2"/>
                  <c:y val="-0.114672002274564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9-426F-A324-88C06F6974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'Datové podklady'!$T$171:$AE$171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'Datové podklady'!$T$178:$AE$178</c:f>
              <c:numCache>
                <c:formatCode>#,##0</c:formatCode>
                <c:ptCount val="12"/>
                <c:pt idx="0">
                  <c:v>376</c:v>
                </c:pt>
                <c:pt idx="1">
                  <c:v>438</c:v>
                </c:pt>
                <c:pt idx="2">
                  <c:v>470</c:v>
                </c:pt>
                <c:pt idx="3">
                  <c:v>44</c:v>
                </c:pt>
                <c:pt idx="4">
                  <c:v>387</c:v>
                </c:pt>
                <c:pt idx="5">
                  <c:v>516</c:v>
                </c:pt>
                <c:pt idx="6">
                  <c:v>497</c:v>
                </c:pt>
                <c:pt idx="7">
                  <c:v>281</c:v>
                </c:pt>
                <c:pt idx="8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9-4B28-AA8C-30D8D9F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5.wdp"/><Relationship Id="rId13" Type="http://schemas.openxmlformats.org/officeDocument/2006/relationships/chart" Target="../charts/chart7.xml"/><Relationship Id="rId18" Type="http://schemas.openxmlformats.org/officeDocument/2006/relationships/chart" Target="../charts/chart12.xml"/><Relationship Id="rId26" Type="http://schemas.microsoft.com/office/2007/relationships/hdphoto" Target="../media/hdphoto11.wdp"/><Relationship Id="rId3" Type="http://schemas.openxmlformats.org/officeDocument/2006/relationships/image" Target="../media/image2.png"/><Relationship Id="rId21" Type="http://schemas.openxmlformats.org/officeDocument/2006/relationships/image" Target="../media/image13.png"/><Relationship Id="rId7" Type="http://schemas.openxmlformats.org/officeDocument/2006/relationships/image" Target="../media/image5.png"/><Relationship Id="rId12" Type="http://schemas.microsoft.com/office/2007/relationships/hdphoto" Target="../media/hdphoto9.wdp"/><Relationship Id="rId17" Type="http://schemas.openxmlformats.org/officeDocument/2006/relationships/chart" Target="../charts/chart11.xml"/><Relationship Id="rId25" Type="http://schemas.openxmlformats.org/officeDocument/2006/relationships/image" Target="../media/image16.png"/><Relationship Id="rId2" Type="http://schemas.microsoft.com/office/2007/relationships/hdphoto" Target="../media/hdphoto1.wdp"/><Relationship Id="rId16" Type="http://schemas.openxmlformats.org/officeDocument/2006/relationships/chart" Target="../charts/chart10.xml"/><Relationship Id="rId20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microsoft.com/office/2007/relationships/hdphoto" Target="../media/hdphoto4.wdp"/><Relationship Id="rId11" Type="http://schemas.openxmlformats.org/officeDocument/2006/relationships/image" Target="../media/image12.png"/><Relationship Id="rId24" Type="http://schemas.microsoft.com/office/2007/relationships/hdphoto" Target="../media/hdphoto10.wdp"/><Relationship Id="rId5" Type="http://schemas.openxmlformats.org/officeDocument/2006/relationships/image" Target="../media/image4.png"/><Relationship Id="rId15" Type="http://schemas.openxmlformats.org/officeDocument/2006/relationships/chart" Target="../charts/chart9.xml"/><Relationship Id="rId23" Type="http://schemas.openxmlformats.org/officeDocument/2006/relationships/image" Target="../media/image15.png"/><Relationship Id="rId10" Type="http://schemas.microsoft.com/office/2007/relationships/hdphoto" Target="../media/hdphoto8.wdp"/><Relationship Id="rId19" Type="http://schemas.openxmlformats.org/officeDocument/2006/relationships/image" Target="../media/image8.png"/><Relationship Id="rId4" Type="http://schemas.microsoft.com/office/2007/relationships/hdphoto" Target="../media/hdphoto2.wdp"/><Relationship Id="rId9" Type="http://schemas.openxmlformats.org/officeDocument/2006/relationships/image" Target="../media/image11.png"/><Relationship Id="rId14" Type="http://schemas.openxmlformats.org/officeDocument/2006/relationships/chart" Target="../charts/chart8.xml"/><Relationship Id="rId22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342326</xdr:colOff>
      <xdr:row>29</xdr:row>
      <xdr:rowOff>122967</xdr:rowOff>
    </xdr:from>
    <xdr:to>
      <xdr:col>6</xdr:col>
      <xdr:colOff>320458</xdr:colOff>
      <xdr:row>29</xdr:row>
      <xdr:rowOff>732847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4885C3F3-A5C3-4FC9-8BB3-5C10626A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378" y="5688880"/>
          <a:ext cx="614237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325947</xdr:colOff>
      <xdr:row>29</xdr:row>
      <xdr:rowOff>84814</xdr:rowOff>
    </xdr:from>
    <xdr:to>
      <xdr:col>13</xdr:col>
      <xdr:colOff>341848</xdr:colOff>
      <xdr:row>29</xdr:row>
      <xdr:rowOff>736821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77211253-35B5-4115-8F87-2DFDEA26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729" y="5650727"/>
          <a:ext cx="652006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325401</xdr:colOff>
      <xdr:row>62</xdr:row>
      <xdr:rowOff>263412</xdr:rowOff>
    </xdr:from>
    <xdr:to>
      <xdr:col>6</xdr:col>
      <xdr:colOff>350406</xdr:colOff>
      <xdr:row>62</xdr:row>
      <xdr:rowOff>550525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4479B50-E0B4-40E1-B216-A87A60146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3711117" y="12857252"/>
          <a:ext cx="666241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340266</xdr:colOff>
      <xdr:row>62</xdr:row>
      <xdr:rowOff>251314</xdr:rowOff>
    </xdr:from>
    <xdr:to>
      <xdr:col>13</xdr:col>
      <xdr:colOff>337833</xdr:colOff>
      <xdr:row>62</xdr:row>
      <xdr:rowOff>550414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B0EC083-BD35-4489-94C2-E67E5DF15C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8214622" y="12845154"/>
          <a:ext cx="638801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399671</xdr:colOff>
      <xdr:row>62</xdr:row>
      <xdr:rowOff>138813</xdr:rowOff>
    </xdr:from>
    <xdr:to>
      <xdr:col>20</xdr:col>
      <xdr:colOff>264979</xdr:colOff>
      <xdr:row>62</xdr:row>
      <xdr:rowOff>645687</xdr:rowOff>
    </xdr:to>
    <xdr:pic>
      <xdr:nvPicPr>
        <xdr:cNvPr id="7" name="Obrázek 6" descr="KHMC Opava - Home | Facebook">
          <a:extLst>
            <a:ext uri="{FF2B5EF4-FFF2-40B4-BE49-F238E27FC236}">
              <a16:creationId xmlns:a16="http://schemas.microsoft.com/office/drawing/2014/main" id="{B451540B-8EDC-49B2-86C7-B12BE28D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2666" y="12732653"/>
          <a:ext cx="506544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330390</xdr:colOff>
      <xdr:row>103</xdr:row>
      <xdr:rowOff>251365</xdr:rowOff>
    </xdr:from>
    <xdr:to>
      <xdr:col>6</xdr:col>
      <xdr:colOff>316721</xdr:colOff>
      <xdr:row>103</xdr:row>
      <xdr:rowOff>570080</xdr:rowOff>
    </xdr:to>
    <xdr:pic>
      <xdr:nvPicPr>
        <xdr:cNvPr id="8" name="Obrázek 7" descr="Jawa Logo Vector (.PDF) Free Download">
          <a:extLst>
            <a:ext uri="{FF2B5EF4-FFF2-40B4-BE49-F238E27FC236}">
              <a16:creationId xmlns:a16="http://schemas.microsoft.com/office/drawing/2014/main" id="{C3701646-00FB-45CC-9825-E3E2C031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6106" y="20001380"/>
          <a:ext cx="627567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487494</xdr:colOff>
      <xdr:row>15</xdr:row>
      <xdr:rowOff>86726</xdr:rowOff>
    </xdr:from>
    <xdr:to>
      <xdr:col>21</xdr:col>
      <xdr:colOff>146793</xdr:colOff>
      <xdr:row>27</xdr:row>
      <xdr:rowOff>167924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278B490C-A9F7-45D7-9E6C-37F53CF43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658822</xdr:colOff>
      <xdr:row>15</xdr:row>
      <xdr:rowOff>104162</xdr:rowOff>
    </xdr:from>
    <xdr:to>
      <xdr:col>10</xdr:col>
      <xdr:colOff>134981</xdr:colOff>
      <xdr:row>27</xdr:row>
      <xdr:rowOff>91912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D31AB572-8EB4-4F99-9FB8-D3B4D9EF9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507882</xdr:colOff>
      <xdr:row>48</xdr:row>
      <xdr:rowOff>88764</xdr:rowOff>
    </xdr:from>
    <xdr:to>
      <xdr:col>21</xdr:col>
      <xdr:colOff>159026</xdr:colOff>
      <xdr:row>60</xdr:row>
      <xdr:rowOff>169962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E7B9203F-B621-4C17-ACF6-CC0E437C9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664502</xdr:colOff>
      <xdr:row>48</xdr:row>
      <xdr:rowOff>106200</xdr:rowOff>
    </xdr:from>
    <xdr:to>
      <xdr:col>10</xdr:col>
      <xdr:colOff>145430</xdr:colOff>
      <xdr:row>60</xdr:row>
      <xdr:rowOff>93950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26D1683E-6D6A-43DD-9BF6-3359016CB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480415</xdr:colOff>
      <xdr:row>89</xdr:row>
      <xdr:rowOff>107038</xdr:rowOff>
    </xdr:from>
    <xdr:to>
      <xdr:col>21</xdr:col>
      <xdr:colOff>147666</xdr:colOff>
      <xdr:row>102</xdr:row>
      <xdr:rowOff>4742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380A71E-2FC5-466A-A51B-543D46EC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653774</xdr:colOff>
      <xdr:row>89</xdr:row>
      <xdr:rowOff>124474</xdr:rowOff>
    </xdr:from>
    <xdr:to>
      <xdr:col>10</xdr:col>
      <xdr:colOff>143806</xdr:colOff>
      <xdr:row>101</xdr:row>
      <xdr:rowOff>112222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8BA84209-6A31-4589-AC6F-AD898405E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722761</xdr:colOff>
      <xdr:row>6</xdr:row>
      <xdr:rowOff>97185</xdr:rowOff>
    </xdr:from>
    <xdr:to>
      <xdr:col>2</xdr:col>
      <xdr:colOff>378695</xdr:colOff>
      <xdr:row>10</xdr:row>
      <xdr:rowOff>96308</xdr:rowOff>
    </xdr:to>
    <xdr:pic>
      <xdr:nvPicPr>
        <xdr:cNvPr id="15" name="Picture 55">
          <a:extLst>
            <a:ext uri="{FF2B5EF4-FFF2-40B4-BE49-F238E27FC236}">
              <a16:creationId xmlns:a16="http://schemas.microsoft.com/office/drawing/2014/main" id="{00C6CA67-0076-452A-82B7-47201C3DDD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722761" y="881423"/>
          <a:ext cx="1104596" cy="783364"/>
        </a:xfrm>
        <a:prstGeom prst="rect">
          <a:avLst/>
        </a:prstGeom>
      </xdr:spPr>
    </xdr:pic>
    <xdr:clientData/>
  </xdr:twoCellAnchor>
  <xdr:twoCellAnchor editAs="oneCell">
    <xdr:from>
      <xdr:col>0</xdr:col>
      <xdr:colOff>783396</xdr:colOff>
      <xdr:row>39</xdr:row>
      <xdr:rowOff>94974</xdr:rowOff>
    </xdr:from>
    <xdr:to>
      <xdr:col>2</xdr:col>
      <xdr:colOff>439330</xdr:colOff>
      <xdr:row>43</xdr:row>
      <xdr:rowOff>94099</xdr:rowOff>
    </xdr:to>
    <xdr:pic>
      <xdr:nvPicPr>
        <xdr:cNvPr id="16" name="Picture 58">
          <a:extLst>
            <a:ext uri="{FF2B5EF4-FFF2-40B4-BE49-F238E27FC236}">
              <a16:creationId xmlns:a16="http://schemas.microsoft.com/office/drawing/2014/main" id="{B8BAD09C-D738-4F6E-A19D-B41615ED15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783396" y="7904679"/>
          <a:ext cx="1104596" cy="783364"/>
        </a:xfrm>
        <a:prstGeom prst="rect">
          <a:avLst/>
        </a:prstGeom>
      </xdr:spPr>
    </xdr:pic>
    <xdr:clientData/>
  </xdr:twoCellAnchor>
  <xdr:twoCellAnchor editAs="oneCell">
    <xdr:from>
      <xdr:col>0</xdr:col>
      <xdr:colOff>675994</xdr:colOff>
      <xdr:row>80</xdr:row>
      <xdr:rowOff>46176</xdr:rowOff>
    </xdr:from>
    <xdr:to>
      <xdr:col>1</xdr:col>
      <xdr:colOff>568085</xdr:colOff>
      <xdr:row>84</xdr:row>
      <xdr:rowOff>45301</xdr:rowOff>
    </xdr:to>
    <xdr:pic>
      <xdr:nvPicPr>
        <xdr:cNvPr id="17" name="Picture 59">
          <a:extLst>
            <a:ext uri="{FF2B5EF4-FFF2-40B4-BE49-F238E27FC236}">
              <a16:creationId xmlns:a16="http://schemas.microsoft.com/office/drawing/2014/main" id="{A5C2ADE8-BD73-4446-9E79-C72A3A090C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675994" y="15110086"/>
          <a:ext cx="709006" cy="783364"/>
        </a:xfrm>
        <a:prstGeom prst="rect">
          <a:avLst/>
        </a:prstGeom>
      </xdr:spPr>
    </xdr:pic>
    <xdr:clientData/>
  </xdr:twoCellAnchor>
  <xdr:twoCellAnchor editAs="oneCell">
    <xdr:from>
      <xdr:col>18</xdr:col>
      <xdr:colOff>215525</xdr:colOff>
      <xdr:row>2</xdr:row>
      <xdr:rowOff>1591</xdr:rowOff>
    </xdr:from>
    <xdr:to>
      <xdr:col>21</xdr:col>
      <xdr:colOff>894</xdr:colOff>
      <xdr:row>5</xdr:row>
      <xdr:rowOff>2650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DD94D5C0-CC20-43C7-9F8B-B6AB3A6B7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046" y="390697"/>
          <a:ext cx="1688607" cy="584719"/>
        </a:xfrm>
        <a:prstGeom prst="rect">
          <a:avLst/>
        </a:prstGeom>
      </xdr:spPr>
    </xdr:pic>
    <xdr:clientData/>
  </xdr:twoCellAnchor>
  <xdr:twoCellAnchor editAs="oneCell">
    <xdr:from>
      <xdr:col>19</xdr:col>
      <xdr:colOff>59703</xdr:colOff>
      <xdr:row>29</xdr:row>
      <xdr:rowOff>274681</xdr:rowOff>
    </xdr:from>
    <xdr:to>
      <xdr:col>20</xdr:col>
      <xdr:colOff>610848</xdr:colOff>
      <xdr:row>29</xdr:row>
      <xdr:rowOff>547899</xdr:rowOff>
    </xdr:to>
    <xdr:pic>
      <xdr:nvPicPr>
        <xdr:cNvPr id="19" name="Obrázek 18" descr="Toyota Motor Manufacturing Czech Republic s.r.o.">
          <a:extLst>
            <a:ext uri="{FF2B5EF4-FFF2-40B4-BE49-F238E27FC236}">
              <a16:creationId xmlns:a16="http://schemas.microsoft.com/office/drawing/2014/main" id="{059A6247-8B70-4291-AA72-6A701C7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4833" y="5616964"/>
          <a:ext cx="1184765" cy="27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185530</xdr:colOff>
      <xdr:row>70</xdr:row>
      <xdr:rowOff>240308</xdr:rowOff>
    </xdr:from>
    <xdr:to>
      <xdr:col>6</xdr:col>
      <xdr:colOff>470682</xdr:colOff>
      <xdr:row>70</xdr:row>
      <xdr:rowOff>569657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C3BE409F-BF4B-4251-9854-1F4C0D9AA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583" y="15221891"/>
          <a:ext cx="921256" cy="329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lona.elsnerova@panav.cz" TargetMode="External"/><Relationship Id="rId13" Type="http://schemas.openxmlformats.org/officeDocument/2006/relationships/hyperlink" Target="mailto:kamil.kostal@tatra.cz" TargetMode="External"/><Relationship Id="rId3" Type="http://schemas.openxmlformats.org/officeDocument/2006/relationships/hyperlink" Target="mailto:Tomas.Paroubek@tpca.cz" TargetMode="External"/><Relationship Id="rId7" Type="http://schemas.openxmlformats.org/officeDocument/2006/relationships/hyperlink" Target="mailto:kraft_jiri@jawa.eu" TargetMode="External"/><Relationship Id="rId12" Type="http://schemas.openxmlformats.org/officeDocument/2006/relationships/hyperlink" Target="mailto:pavel.kuch1@skoda.cz" TargetMode="External"/><Relationship Id="rId2" Type="http://schemas.openxmlformats.org/officeDocument/2006/relationships/hyperlink" Target="mailto:Petr.Michnik@hyundai-motor.cz" TargetMode="External"/><Relationship Id="rId1" Type="http://schemas.openxmlformats.org/officeDocument/2006/relationships/hyperlink" Target="mailto:ext.Gabriela.Dlaskova@skoda-auto.cz" TargetMode="External"/><Relationship Id="rId6" Type="http://schemas.openxmlformats.org/officeDocument/2006/relationships/hyperlink" Target="mailto:khmc@khmc.cz" TargetMode="External"/><Relationship Id="rId11" Type="http://schemas.openxmlformats.org/officeDocument/2006/relationships/hyperlink" Target="mailto:marek.podsednicek@meiller.com" TargetMode="External"/><Relationship Id="rId5" Type="http://schemas.openxmlformats.org/officeDocument/2006/relationships/hyperlink" Target="mailto:rutova@sor.cz" TargetMode="External"/><Relationship Id="rId10" Type="http://schemas.openxmlformats.org/officeDocument/2006/relationships/hyperlink" Target="mailto:ostry@agados.cz" TargetMode="External"/><Relationship Id="rId4" Type="http://schemas.openxmlformats.org/officeDocument/2006/relationships/hyperlink" Target="mailto:alina.viskova@external.cnhind.com" TargetMode="External"/><Relationship Id="rId9" Type="http://schemas.openxmlformats.org/officeDocument/2006/relationships/hyperlink" Target="mailto:Vlasta.Kynclova@Schwarzmueller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utosap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7"/>
  <sheetViews>
    <sheetView showGridLines="0" zoomScale="70" zoomScaleNormal="70" workbookViewId="0">
      <selection activeCell="F29" sqref="F29"/>
    </sheetView>
  </sheetViews>
  <sheetFormatPr defaultRowHeight="15.05" x14ac:dyDescent="0.3"/>
  <cols>
    <col min="1" max="2" width="2.5546875" customWidth="1"/>
    <col min="3" max="3" width="10.77734375" customWidth="1"/>
    <col min="4" max="4" width="42.88671875" customWidth="1"/>
    <col min="5" max="5" width="14.33203125" customWidth="1"/>
    <col min="6" max="6" width="18.109375" customWidth="1"/>
    <col min="7" max="7" width="1.77734375" style="21" customWidth="1"/>
    <col min="10" max="10" width="1.77734375" style="21" customWidth="1"/>
    <col min="11" max="11" width="15.33203125" customWidth="1"/>
    <col min="12" max="12" width="18.6640625" customWidth="1"/>
    <col min="13" max="13" width="35.88671875" customWidth="1"/>
    <col min="14" max="14" width="21" customWidth="1"/>
    <col min="15" max="15" width="1.77734375" style="21" customWidth="1"/>
    <col min="16" max="16" width="71.5546875" customWidth="1"/>
  </cols>
  <sheetData>
    <row r="2" spans="2:25" ht="15.05" customHeight="1" x14ac:dyDescent="0.3">
      <c r="C2" s="648" t="s">
        <v>0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8"/>
      <c r="R2" s="8"/>
      <c r="S2" s="8"/>
      <c r="T2" s="8"/>
      <c r="U2" s="8"/>
      <c r="V2" s="8"/>
      <c r="W2" s="8"/>
      <c r="X2" s="8"/>
      <c r="Y2" s="8"/>
    </row>
    <row r="3" spans="2:25" ht="15.05" customHeight="1" x14ac:dyDescent="0.3"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8"/>
      <c r="R3" s="8"/>
      <c r="S3" s="8"/>
      <c r="T3" s="8"/>
      <c r="U3" s="8"/>
      <c r="V3" s="8"/>
      <c r="W3" s="8"/>
      <c r="X3" s="8"/>
      <c r="Y3" s="8"/>
    </row>
    <row r="4" spans="2:25" ht="6.9" customHeight="1" x14ac:dyDescent="0.3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x14ac:dyDescent="0.3">
      <c r="C5" s="39" t="s">
        <v>336</v>
      </c>
      <c r="D5" s="40"/>
      <c r="E5" s="2"/>
    </row>
    <row r="6" spans="2:25" x14ac:dyDescent="0.3">
      <c r="C6" t="s">
        <v>63</v>
      </c>
      <c r="D6" s="26">
        <v>44470</v>
      </c>
      <c r="E6" s="4"/>
    </row>
    <row r="7" spans="2:25" ht="5.05" customHeight="1" x14ac:dyDescent="0.3">
      <c r="D7" s="3"/>
      <c r="E7" s="4"/>
    </row>
    <row r="8" spans="2:25" x14ac:dyDescent="0.3">
      <c r="H8" s="652" t="s">
        <v>19</v>
      </c>
      <c r="I8" s="652"/>
      <c r="J8" s="22"/>
      <c r="K8" s="652" t="s">
        <v>24</v>
      </c>
      <c r="L8" s="652"/>
      <c r="M8" s="652"/>
      <c r="N8" s="652"/>
      <c r="P8" s="653" t="s">
        <v>18</v>
      </c>
    </row>
    <row r="9" spans="2:25" x14ac:dyDescent="0.3">
      <c r="D9" s="17" t="s">
        <v>1</v>
      </c>
      <c r="E9" s="17" t="s">
        <v>2</v>
      </c>
      <c r="F9" s="17" t="s">
        <v>18</v>
      </c>
      <c r="G9" s="22"/>
      <c r="H9" s="18">
        <v>2021</v>
      </c>
      <c r="I9" s="18">
        <v>2020</v>
      </c>
      <c r="J9" s="22"/>
      <c r="K9" s="20" t="s">
        <v>20</v>
      </c>
      <c r="L9" s="20" t="s">
        <v>21</v>
      </c>
      <c r="M9" s="20" t="s">
        <v>22</v>
      </c>
      <c r="N9" s="20" t="s">
        <v>23</v>
      </c>
      <c r="O9" s="22"/>
      <c r="P9" s="654"/>
    </row>
    <row r="10" spans="2:25" x14ac:dyDescent="0.3">
      <c r="B10" s="647" t="s">
        <v>58</v>
      </c>
      <c r="C10" s="650" t="s">
        <v>8</v>
      </c>
      <c r="D10" s="547" t="s">
        <v>3</v>
      </c>
      <c r="E10" s="10" t="s">
        <v>346</v>
      </c>
      <c r="F10" s="9" t="s">
        <v>338</v>
      </c>
      <c r="H10" s="21"/>
      <c r="I10" s="21"/>
      <c r="K10" s="9" t="s">
        <v>25</v>
      </c>
      <c r="L10" s="9" t="s">
        <v>26</v>
      </c>
      <c r="M10" s="11" t="s">
        <v>27</v>
      </c>
      <c r="N10" s="12">
        <v>734299135</v>
      </c>
      <c r="P10" s="9" t="s">
        <v>56</v>
      </c>
    </row>
    <row r="11" spans="2:25" x14ac:dyDescent="0.3">
      <c r="B11" s="647"/>
      <c r="C11" s="650"/>
      <c r="D11" s="545" t="s">
        <v>4</v>
      </c>
      <c r="E11" s="10" t="s">
        <v>346</v>
      </c>
      <c r="F11" s="9" t="s">
        <v>338</v>
      </c>
      <c r="H11" s="25"/>
      <c r="I11" s="25"/>
      <c r="K11" s="13" t="s">
        <v>28</v>
      </c>
      <c r="L11" s="13" t="s">
        <v>29</v>
      </c>
      <c r="M11" s="14" t="s">
        <v>30</v>
      </c>
      <c r="N11" s="15">
        <v>724983820</v>
      </c>
      <c r="P11" s="13"/>
    </row>
    <row r="12" spans="2:25" x14ac:dyDescent="0.3">
      <c r="B12" s="647"/>
      <c r="C12" s="650"/>
      <c r="D12" s="546" t="s">
        <v>324</v>
      </c>
      <c r="E12" s="10" t="s">
        <v>346</v>
      </c>
      <c r="F12" s="9" t="s">
        <v>338</v>
      </c>
      <c r="H12" s="24"/>
      <c r="I12" s="24"/>
      <c r="K12" s="13" t="s">
        <v>31</v>
      </c>
      <c r="L12" s="13" t="s">
        <v>32</v>
      </c>
      <c r="M12" s="14" t="s">
        <v>33</v>
      </c>
      <c r="N12" s="15">
        <v>736526701</v>
      </c>
      <c r="P12" s="13"/>
    </row>
    <row r="13" spans="2:25" x14ac:dyDescent="0.3">
      <c r="B13" s="647"/>
      <c r="C13" s="7"/>
      <c r="E13" s="7"/>
      <c r="N13" s="1"/>
    </row>
    <row r="14" spans="2:25" ht="15.05" customHeight="1" x14ac:dyDescent="0.3">
      <c r="B14" s="647"/>
      <c r="C14" s="651" t="s">
        <v>9</v>
      </c>
      <c r="D14" s="547" t="s">
        <v>5</v>
      </c>
      <c r="E14" s="10" t="s">
        <v>346</v>
      </c>
      <c r="F14" s="9" t="s">
        <v>338</v>
      </c>
      <c r="H14" s="21"/>
      <c r="I14" s="21"/>
      <c r="K14" s="9" t="s">
        <v>34</v>
      </c>
      <c r="L14" s="9" t="s">
        <v>60</v>
      </c>
      <c r="M14" s="11" t="s">
        <v>61</v>
      </c>
      <c r="N14" s="12">
        <v>465451910</v>
      </c>
      <c r="P14" s="9"/>
    </row>
    <row r="15" spans="2:25" ht="15.05" customHeight="1" x14ac:dyDescent="0.3">
      <c r="B15" s="647"/>
      <c r="C15" s="651"/>
      <c r="D15" s="545" t="s">
        <v>6</v>
      </c>
      <c r="E15" s="10" t="s">
        <v>346</v>
      </c>
      <c r="F15" s="9" t="s">
        <v>338</v>
      </c>
      <c r="H15" s="21"/>
      <c r="I15" s="21"/>
      <c r="K15" s="13" t="s">
        <v>36</v>
      </c>
      <c r="L15" s="13" t="s">
        <v>37</v>
      </c>
      <c r="M15" s="14" t="s">
        <v>35</v>
      </c>
      <c r="N15" s="15">
        <v>465519438</v>
      </c>
      <c r="P15" s="13"/>
    </row>
    <row r="16" spans="2:25" ht="15.05" customHeight="1" x14ac:dyDescent="0.3">
      <c r="B16" s="647"/>
      <c r="C16" s="651"/>
      <c r="D16" s="547" t="s">
        <v>275</v>
      </c>
      <c r="E16" s="10" t="s">
        <v>346</v>
      </c>
      <c r="F16" s="9" t="s">
        <v>338</v>
      </c>
      <c r="H16" s="21"/>
      <c r="I16" s="21"/>
      <c r="K16" s="13" t="s">
        <v>307</v>
      </c>
      <c r="L16" s="13" t="s">
        <v>308</v>
      </c>
      <c r="M16" s="14" t="s">
        <v>309</v>
      </c>
      <c r="N16" s="15">
        <v>378181048</v>
      </c>
      <c r="P16" s="13" t="s">
        <v>310</v>
      </c>
    </row>
    <row r="17" spans="2:16" ht="15.05" customHeight="1" x14ac:dyDescent="0.3">
      <c r="B17" s="647"/>
      <c r="C17" s="651"/>
      <c r="D17" s="547" t="s">
        <v>7</v>
      </c>
      <c r="E17" s="10" t="s">
        <v>346</v>
      </c>
      <c r="F17" s="24" t="s">
        <v>347</v>
      </c>
      <c r="H17" s="9"/>
      <c r="I17" s="21"/>
      <c r="K17" s="13" t="s">
        <v>39</v>
      </c>
      <c r="L17" s="13" t="s">
        <v>40</v>
      </c>
      <c r="M17" s="16" t="s">
        <v>38</v>
      </c>
      <c r="N17" s="15">
        <v>608400135</v>
      </c>
      <c r="P17" s="13"/>
    </row>
    <row r="18" spans="2:16" x14ac:dyDescent="0.3">
      <c r="B18" s="647"/>
      <c r="C18" s="7"/>
      <c r="E18" s="7"/>
      <c r="H18" s="21"/>
      <c r="I18" s="21"/>
      <c r="N18" s="1"/>
    </row>
    <row r="19" spans="2:16" ht="15.05" customHeight="1" x14ac:dyDescent="0.3">
      <c r="B19" s="647"/>
      <c r="C19" s="19" t="s">
        <v>11</v>
      </c>
      <c r="D19" s="548" t="s">
        <v>10</v>
      </c>
      <c r="E19" s="10" t="s">
        <v>346</v>
      </c>
      <c r="F19" s="9" t="s">
        <v>338</v>
      </c>
      <c r="H19" s="21"/>
      <c r="I19" s="21"/>
      <c r="K19" s="9" t="s">
        <v>41</v>
      </c>
      <c r="L19" s="9" t="s">
        <v>42</v>
      </c>
      <c r="M19" s="11" t="s">
        <v>43</v>
      </c>
      <c r="N19" s="12">
        <v>602420753</v>
      </c>
      <c r="P19" s="9"/>
    </row>
    <row r="20" spans="2:16" ht="15.05" customHeight="1" x14ac:dyDescent="0.3">
      <c r="C20" s="7"/>
      <c r="D20" s="6"/>
      <c r="E20" s="7"/>
      <c r="H20" s="21"/>
      <c r="I20" s="21"/>
      <c r="N20" s="1"/>
    </row>
    <row r="21" spans="2:16" ht="15.05" customHeight="1" x14ac:dyDescent="0.3">
      <c r="B21" s="647" t="s">
        <v>59</v>
      </c>
      <c r="C21" s="19" t="s">
        <v>16</v>
      </c>
      <c r="D21" s="545" t="s">
        <v>15</v>
      </c>
      <c r="E21" s="10" t="s">
        <v>346</v>
      </c>
      <c r="F21" s="9" t="s">
        <v>338</v>
      </c>
      <c r="H21" s="21"/>
      <c r="I21" s="21"/>
      <c r="K21" s="9" t="s">
        <v>39</v>
      </c>
      <c r="L21" s="9" t="s">
        <v>332</v>
      </c>
      <c r="M21" s="610" t="s">
        <v>333</v>
      </c>
      <c r="N21" s="12">
        <v>739586447</v>
      </c>
      <c r="P21" s="9"/>
    </row>
    <row r="22" spans="2:16" x14ac:dyDescent="0.3">
      <c r="B22" s="647"/>
      <c r="C22" s="7"/>
      <c r="E22" s="7"/>
      <c r="H22" s="21"/>
      <c r="I22" s="21"/>
      <c r="N22" s="1"/>
    </row>
    <row r="23" spans="2:16" x14ac:dyDescent="0.3">
      <c r="B23" s="647"/>
      <c r="C23" s="650" t="s">
        <v>57</v>
      </c>
      <c r="D23" s="545" t="s">
        <v>12</v>
      </c>
      <c r="E23" s="10" t="s">
        <v>346</v>
      </c>
      <c r="F23" s="9" t="s">
        <v>338</v>
      </c>
      <c r="H23" s="21"/>
      <c r="I23" s="21"/>
      <c r="K23" s="9" t="s">
        <v>44</v>
      </c>
      <c r="L23" s="9" t="s">
        <v>45</v>
      </c>
      <c r="M23" s="11" t="s">
        <v>46</v>
      </c>
      <c r="N23" s="12">
        <v>724815650</v>
      </c>
      <c r="P23" s="9"/>
    </row>
    <row r="24" spans="2:16" x14ac:dyDescent="0.3">
      <c r="B24" s="647"/>
      <c r="C24" s="650"/>
      <c r="D24" s="545" t="s">
        <v>13</v>
      </c>
      <c r="E24" s="10" t="s">
        <v>346</v>
      </c>
      <c r="F24" s="13" t="s">
        <v>338</v>
      </c>
      <c r="H24" s="21"/>
      <c r="I24" s="21"/>
      <c r="K24" s="13" t="s">
        <v>47</v>
      </c>
      <c r="L24" s="13" t="s">
        <v>48</v>
      </c>
      <c r="M24" s="14" t="s">
        <v>49</v>
      </c>
      <c r="N24" s="15">
        <v>311908146</v>
      </c>
      <c r="P24" s="13"/>
    </row>
    <row r="25" spans="2:16" x14ac:dyDescent="0.3">
      <c r="B25" s="647"/>
      <c r="C25" s="650"/>
      <c r="D25" s="545" t="s">
        <v>14</v>
      </c>
      <c r="E25" s="10" t="s">
        <v>337</v>
      </c>
      <c r="F25" s="13" t="s">
        <v>338</v>
      </c>
      <c r="H25" s="21"/>
      <c r="I25" s="21"/>
      <c r="K25" s="13" t="s">
        <v>28</v>
      </c>
      <c r="L25" s="13" t="s">
        <v>50</v>
      </c>
      <c r="M25" s="14" t="s">
        <v>51</v>
      </c>
      <c r="N25" s="15" t="s">
        <v>52</v>
      </c>
      <c r="P25" s="13"/>
    </row>
    <row r="26" spans="2:16" x14ac:dyDescent="0.3">
      <c r="B26" s="647"/>
      <c r="C26" s="650"/>
      <c r="D26" s="623" t="s">
        <v>17</v>
      </c>
      <c r="E26" s="10" t="s">
        <v>334</v>
      </c>
      <c r="F26" s="13" t="s">
        <v>334</v>
      </c>
      <c r="H26" s="21"/>
      <c r="I26" s="21"/>
      <c r="K26" s="13" t="s">
        <v>53</v>
      </c>
      <c r="L26" s="13" t="s">
        <v>54</v>
      </c>
      <c r="M26" s="14" t="s">
        <v>55</v>
      </c>
      <c r="N26" s="15">
        <v>312577740</v>
      </c>
      <c r="P26" s="13"/>
    </row>
    <row r="27" spans="2:16" x14ac:dyDescent="0.3">
      <c r="H27" s="21"/>
      <c r="I27" s="21"/>
    </row>
  </sheetData>
  <mergeCells count="9">
    <mergeCell ref="B10:B19"/>
    <mergeCell ref="B21:B26"/>
    <mergeCell ref="C2:P3"/>
    <mergeCell ref="C10:C12"/>
    <mergeCell ref="C14:C17"/>
    <mergeCell ref="C23:C26"/>
    <mergeCell ref="K8:N8"/>
    <mergeCell ref="H8:I8"/>
    <mergeCell ref="P8:P9"/>
  </mergeCells>
  <conditionalFormatting sqref="E10:E12 E14:E17 E19 E21 E23:E26">
    <cfRule type="cellIs" dxfId="302" priority="2" operator="equal">
      <formula>"NE"</formula>
    </cfRule>
  </conditionalFormatting>
  <conditionalFormatting sqref="E10:E12 E14:E17 E19 E21 E23:E26">
    <cfRule type="cellIs" dxfId="301" priority="3" operator="equal">
      <formula>"ANO"</formula>
    </cfRule>
  </conditionalFormatting>
  <conditionalFormatting sqref="E10:E12 E14:E17 E19 E21 E23:E26">
    <cfRule type="cellIs" dxfId="300" priority="1" operator="equal">
      <formula>"X"</formula>
    </cfRule>
  </conditionalFormatting>
  <hyperlinks>
    <hyperlink ref="M10" r:id="rId1" xr:uid="{AB1CEE08-461C-451A-B86F-18051DDB6DCC}"/>
    <hyperlink ref="M11" r:id="rId2" xr:uid="{C376AB7C-8433-4A14-BA10-7C6349AFA8D8}"/>
    <hyperlink ref="M12" r:id="rId3" xr:uid="{D71E56F4-0215-4E34-A5E2-8B28D8D9D8F1}"/>
    <hyperlink ref="M14" r:id="rId4" xr:uid="{F4D7EE11-92A8-4A75-B89C-6C6C17A277B7}"/>
    <hyperlink ref="M15" r:id="rId5" xr:uid="{7A30ED9C-C7AA-4117-BD4A-C795F58AF0D6}"/>
    <hyperlink ref="M17" r:id="rId6" xr:uid="{6EBC7EBE-488F-4EE9-9159-2E297095E944}"/>
    <hyperlink ref="M19" r:id="rId7" xr:uid="{9410A437-D24E-42E6-BE63-853EE02FCBA9}"/>
    <hyperlink ref="M23" r:id="rId8" xr:uid="{704D2B71-BEC8-4B32-A6C6-CC80E4EFAC25}"/>
    <hyperlink ref="M24" r:id="rId9" xr:uid="{F358C96D-4C84-4CC6-9F02-0DE75432F825}"/>
    <hyperlink ref="M25" r:id="rId10" xr:uid="{9EE87333-49F3-417C-95B9-6E9956F0DB2B}"/>
    <hyperlink ref="M26" r:id="rId11" xr:uid="{98E1A267-41C1-4941-A3ED-C338D2492F52}"/>
    <hyperlink ref="M16" r:id="rId12" xr:uid="{FE51D598-2EB3-47E5-8173-C1C0675C46B5}"/>
    <hyperlink ref="M21" r:id="rId13" xr:uid="{F6F357E7-7716-4203-B1E2-7F2A50EE0C6C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62FF-2D7E-4111-9272-A3E5F368D5C1}">
  <sheetPr>
    <pageSetUpPr fitToPage="1"/>
  </sheetPr>
  <dimension ref="A2:BI309"/>
  <sheetViews>
    <sheetView showGridLines="0" zoomScale="40" zoomScaleNormal="40" workbookViewId="0">
      <pane xSplit="3" topLeftCell="D1" activePane="topRight" state="frozen"/>
      <selection pane="topRight" activeCell="BO176" sqref="BO176"/>
    </sheetView>
  </sheetViews>
  <sheetFormatPr defaultRowHeight="15.05" x14ac:dyDescent="0.3"/>
  <cols>
    <col min="1" max="2" width="2.5546875" customWidth="1"/>
    <col min="3" max="3" width="16.109375" customWidth="1"/>
    <col min="4" max="4" width="15.44140625" customWidth="1"/>
    <col min="5" max="6" width="14.77734375" customWidth="1"/>
    <col min="7" max="7" width="14.77734375" style="21" customWidth="1"/>
    <col min="8" max="8" width="14.77734375" customWidth="1"/>
    <col min="9" max="9" width="15.88671875" customWidth="1"/>
    <col min="10" max="10" width="14.77734375" style="21" customWidth="1"/>
    <col min="11" max="14" width="14.77734375" customWidth="1"/>
    <col min="15" max="15" width="14.77734375" style="21" customWidth="1"/>
    <col min="16" max="61" width="14.77734375" customWidth="1"/>
  </cols>
  <sheetData>
    <row r="2" spans="3:36" ht="15.05" customHeight="1" x14ac:dyDescent="0.3">
      <c r="C2" s="708" t="s">
        <v>62</v>
      </c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84"/>
      <c r="R2" s="84"/>
      <c r="S2" s="84"/>
      <c r="T2" s="84"/>
      <c r="U2" s="84"/>
      <c r="V2" s="84"/>
      <c r="W2" s="84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3:36" ht="15.05" customHeight="1" x14ac:dyDescent="0.3"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87"/>
      <c r="R3" s="87"/>
      <c r="S3" s="87"/>
      <c r="T3" s="87"/>
      <c r="U3" s="87"/>
      <c r="V3" s="87"/>
      <c r="W3" s="87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3:36" ht="6.9" customHeight="1" x14ac:dyDescent="0.3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3:36" x14ac:dyDescent="0.3">
      <c r="C5" s="242" t="s">
        <v>146</v>
      </c>
      <c r="D5" s="480" t="s">
        <v>134</v>
      </c>
      <c r="E5" s="481" t="s">
        <v>339</v>
      </c>
      <c r="F5" s="263" t="s">
        <v>150</v>
      </c>
      <c r="G5" s="480" t="s">
        <v>79</v>
      </c>
      <c r="H5" s="433" t="s">
        <v>341</v>
      </c>
      <c r="I5" s="265" t="s">
        <v>147</v>
      </c>
      <c r="J5" s="479" t="s">
        <v>325</v>
      </c>
      <c r="K5" s="758" t="s">
        <v>171</v>
      </c>
      <c r="L5" s="759"/>
      <c r="M5" s="433" t="s">
        <v>336</v>
      </c>
      <c r="N5" s="433" t="s">
        <v>342</v>
      </c>
      <c r="O5" s="760" t="s">
        <v>265</v>
      </c>
      <c r="P5" s="761"/>
      <c r="Q5" s="483" t="s">
        <v>238</v>
      </c>
      <c r="R5" s="484" t="s">
        <v>345</v>
      </c>
      <c r="S5" s="608"/>
      <c r="U5" s="291"/>
      <c r="V5" s="291"/>
    </row>
    <row r="6" spans="3:36" x14ac:dyDescent="0.3">
      <c r="C6" s="243" t="s">
        <v>264</v>
      </c>
      <c r="D6" s="480" t="s">
        <v>340</v>
      </c>
      <c r="E6" s="482" t="s">
        <v>271</v>
      </c>
      <c r="F6" s="264" t="s">
        <v>149</v>
      </c>
      <c r="G6" s="480" t="s">
        <v>78</v>
      </c>
      <c r="H6" s="433" t="s">
        <v>335</v>
      </c>
      <c r="I6" s="265" t="s">
        <v>148</v>
      </c>
      <c r="J6" s="479" t="s">
        <v>326</v>
      </c>
      <c r="K6" s="758" t="s">
        <v>172</v>
      </c>
      <c r="L6" s="759"/>
      <c r="M6" s="433" t="s">
        <v>343</v>
      </c>
      <c r="N6" s="433" t="s">
        <v>344</v>
      </c>
      <c r="O6" s="760" t="s">
        <v>266</v>
      </c>
      <c r="P6" s="761"/>
      <c r="Q6" s="483" t="s">
        <v>131</v>
      </c>
      <c r="R6" s="483" t="s">
        <v>348</v>
      </c>
      <c r="S6" s="608"/>
      <c r="U6" s="291"/>
      <c r="V6" s="478"/>
    </row>
    <row r="7" spans="3:36" x14ac:dyDescent="0.3">
      <c r="U7" s="291"/>
      <c r="V7" s="478"/>
    </row>
    <row r="9" spans="3:36" x14ac:dyDescent="0.3">
      <c r="AD9" t="s">
        <v>269</v>
      </c>
    </row>
    <row r="10" spans="3:36" x14ac:dyDescent="0.3">
      <c r="C10" s="751" t="s">
        <v>70</v>
      </c>
      <c r="D10" s="752"/>
      <c r="E10" s="752"/>
      <c r="F10" s="752"/>
      <c r="G10" s="753"/>
      <c r="I10" s="741" t="s">
        <v>272</v>
      </c>
      <c r="J10" s="745"/>
      <c r="K10" s="745"/>
      <c r="L10" s="745"/>
      <c r="M10" s="742"/>
      <c r="O10" s="741" t="s">
        <v>87</v>
      </c>
      <c r="P10" s="742"/>
      <c r="R10" s="741" t="s">
        <v>88</v>
      </c>
      <c r="S10" s="742"/>
      <c r="U10" s="741" t="s">
        <v>89</v>
      </c>
      <c r="V10" s="745"/>
      <c r="W10" s="745"/>
      <c r="X10" s="745"/>
      <c r="Y10" s="745"/>
      <c r="Z10" s="745"/>
      <c r="AA10" s="745"/>
      <c r="AB10" s="742"/>
      <c r="AD10" s="465"/>
      <c r="AE10" t="s">
        <v>268</v>
      </c>
    </row>
    <row r="11" spans="3:36" x14ac:dyDescent="0.3">
      <c r="C11" s="754"/>
      <c r="D11" s="755"/>
      <c r="E11" s="755"/>
      <c r="F11" s="755"/>
      <c r="G11" s="756"/>
      <c r="I11" s="743"/>
      <c r="J11" s="757"/>
      <c r="K11" s="757"/>
      <c r="L11" s="757"/>
      <c r="M11" s="744"/>
      <c r="O11" s="743"/>
      <c r="P11" s="744"/>
      <c r="R11" s="743"/>
      <c r="S11" s="744"/>
      <c r="U11" s="746"/>
      <c r="V11" s="747"/>
      <c r="W11" s="747"/>
      <c r="X11" s="747"/>
      <c r="Y11" s="747"/>
      <c r="Z11" s="747"/>
      <c r="AA11" s="747"/>
      <c r="AB11" s="748"/>
      <c r="AD11" s="453"/>
      <c r="AE11" t="s">
        <v>267</v>
      </c>
    </row>
    <row r="12" spans="3:36" x14ac:dyDescent="0.3">
      <c r="C12" s="32"/>
      <c r="D12" s="140"/>
      <c r="E12" s="749" t="s">
        <v>68</v>
      </c>
      <c r="F12" s="750"/>
      <c r="G12" s="33"/>
      <c r="I12" s="27"/>
      <c r="J12" s="679" t="s">
        <v>68</v>
      </c>
      <c r="K12" s="679"/>
      <c r="L12" s="679"/>
      <c r="M12" s="28"/>
      <c r="O12" s="68"/>
      <c r="P12" s="69"/>
      <c r="R12" s="68"/>
      <c r="S12" s="69"/>
      <c r="U12" s="66"/>
      <c r="V12" s="67"/>
      <c r="W12" s="679" t="s">
        <v>91</v>
      </c>
      <c r="X12" s="679"/>
      <c r="Y12" s="680"/>
      <c r="Z12" s="679" t="s">
        <v>92</v>
      </c>
      <c r="AA12" s="679"/>
      <c r="AB12" s="680"/>
      <c r="AD12" s="519"/>
      <c r="AE12" t="s">
        <v>270</v>
      </c>
    </row>
    <row r="13" spans="3:36" x14ac:dyDescent="0.3">
      <c r="C13" s="32" t="s">
        <v>64</v>
      </c>
      <c r="D13" s="140" t="s">
        <v>65</v>
      </c>
      <c r="E13" s="100" t="s">
        <v>66</v>
      </c>
      <c r="F13" s="143" t="s">
        <v>67</v>
      </c>
      <c r="G13" s="150" t="s">
        <v>69</v>
      </c>
      <c r="I13" s="97" t="s">
        <v>64</v>
      </c>
      <c r="J13" s="98" t="s">
        <v>84</v>
      </c>
      <c r="K13" s="98" t="s">
        <v>85</v>
      </c>
      <c r="L13" s="98" t="s">
        <v>86</v>
      </c>
      <c r="M13" s="155" t="s">
        <v>83</v>
      </c>
      <c r="O13" s="71" t="s">
        <v>64</v>
      </c>
      <c r="P13" s="70" t="s">
        <v>83</v>
      </c>
      <c r="R13" s="71" t="s">
        <v>64</v>
      </c>
      <c r="S13" s="70" t="s">
        <v>83</v>
      </c>
      <c r="U13" s="678" t="s">
        <v>90</v>
      </c>
      <c r="V13" s="680"/>
      <c r="W13" s="95" t="s">
        <v>93</v>
      </c>
      <c r="X13" s="95" t="s">
        <v>94</v>
      </c>
      <c r="Y13" s="96" t="s">
        <v>95</v>
      </c>
      <c r="Z13" s="95" t="s">
        <v>93</v>
      </c>
      <c r="AA13" s="95" t="s">
        <v>94</v>
      </c>
      <c r="AB13" s="96" t="s">
        <v>95</v>
      </c>
      <c r="AD13" s="476"/>
      <c r="AE13" s="230" t="s">
        <v>83</v>
      </c>
    </row>
    <row r="14" spans="3:36" x14ac:dyDescent="0.3">
      <c r="C14" s="134" t="s">
        <v>71</v>
      </c>
      <c r="D14" s="325">
        <v>71716</v>
      </c>
      <c r="E14" s="325">
        <v>6242</v>
      </c>
      <c r="F14" s="325">
        <v>185</v>
      </c>
      <c r="G14" s="146">
        <f>D14-(E14-F14)</f>
        <v>65659</v>
      </c>
      <c r="I14" s="122" t="s">
        <v>71</v>
      </c>
      <c r="J14" s="328">
        <v>7154</v>
      </c>
      <c r="K14" s="328">
        <v>4002</v>
      </c>
      <c r="L14" s="328">
        <v>3254</v>
      </c>
      <c r="M14" s="151">
        <f>J14+K14+L14</f>
        <v>14410</v>
      </c>
      <c r="O14" s="122" t="s">
        <v>71</v>
      </c>
      <c r="P14" s="329">
        <v>18450</v>
      </c>
      <c r="R14" s="122" t="s">
        <v>71</v>
      </c>
      <c r="S14" s="332">
        <v>2</v>
      </c>
      <c r="U14" s="134" t="s">
        <v>71</v>
      </c>
      <c r="V14" s="705" t="s">
        <v>138</v>
      </c>
      <c r="W14" s="665">
        <v>16</v>
      </c>
      <c r="X14" s="670">
        <v>13</v>
      </c>
      <c r="Y14" s="668">
        <v>5</v>
      </c>
      <c r="Z14" s="665">
        <v>95</v>
      </c>
      <c r="AA14" s="670">
        <v>54</v>
      </c>
      <c r="AB14" s="718">
        <v>5</v>
      </c>
    </row>
    <row r="15" spans="3:36" x14ac:dyDescent="0.3">
      <c r="C15" s="135" t="s">
        <v>72</v>
      </c>
      <c r="D15" s="326">
        <v>68743</v>
      </c>
      <c r="E15" s="326">
        <v>6033</v>
      </c>
      <c r="F15" s="326">
        <v>78</v>
      </c>
      <c r="G15" s="147">
        <f t="shared" ref="G15:G25" si="0">D15-(E15-F15)</f>
        <v>62788</v>
      </c>
      <c r="I15" s="123" t="s">
        <v>72</v>
      </c>
      <c r="J15" s="326">
        <v>7386</v>
      </c>
      <c r="K15" s="326">
        <v>3602</v>
      </c>
      <c r="L15" s="326">
        <v>3638</v>
      </c>
      <c r="M15" s="152">
        <f t="shared" ref="M15:M25" si="1">J15+K15+L15</f>
        <v>14626</v>
      </c>
      <c r="O15" s="123" t="s">
        <v>72</v>
      </c>
      <c r="P15" s="330">
        <v>18750</v>
      </c>
      <c r="R15" s="123" t="s">
        <v>72</v>
      </c>
      <c r="S15" s="333">
        <v>2</v>
      </c>
      <c r="U15" s="135" t="s">
        <v>72</v>
      </c>
      <c r="V15" s="706"/>
      <c r="W15" s="666"/>
      <c r="X15" s="671"/>
      <c r="Y15" s="669"/>
      <c r="Z15" s="666"/>
      <c r="AA15" s="671"/>
      <c r="AB15" s="719"/>
    </row>
    <row r="16" spans="3:36" x14ac:dyDescent="0.3">
      <c r="C16" s="135" t="s">
        <v>73</v>
      </c>
      <c r="D16" s="371">
        <v>84656</v>
      </c>
      <c r="E16" s="371">
        <v>7299</v>
      </c>
      <c r="F16" s="371">
        <v>74</v>
      </c>
      <c r="G16" s="147">
        <f t="shared" si="0"/>
        <v>77431</v>
      </c>
      <c r="I16" s="123" t="s">
        <v>73</v>
      </c>
      <c r="J16" s="371">
        <v>7177</v>
      </c>
      <c r="K16" s="371">
        <v>2716</v>
      </c>
      <c r="L16" s="371">
        <v>2153</v>
      </c>
      <c r="M16" s="152">
        <f t="shared" si="1"/>
        <v>12046</v>
      </c>
      <c r="O16" s="123" t="s">
        <v>73</v>
      </c>
      <c r="P16" s="374">
        <v>28500</v>
      </c>
      <c r="R16" s="123" t="s">
        <v>73</v>
      </c>
      <c r="S16" s="376">
        <v>1</v>
      </c>
      <c r="U16" s="136" t="s">
        <v>73</v>
      </c>
      <c r="V16" s="707"/>
      <c r="W16" s="667"/>
      <c r="X16" s="695"/>
      <c r="Y16" s="701"/>
      <c r="Z16" s="667"/>
      <c r="AA16" s="695"/>
      <c r="AB16" s="720"/>
    </row>
    <row r="17" spans="1:36" x14ac:dyDescent="0.3">
      <c r="C17" s="135" t="s">
        <v>74</v>
      </c>
      <c r="D17" s="326">
        <v>80190</v>
      </c>
      <c r="E17" s="326">
        <v>7827</v>
      </c>
      <c r="F17" s="326">
        <v>31</v>
      </c>
      <c r="G17" s="147">
        <f t="shared" si="0"/>
        <v>72394</v>
      </c>
      <c r="I17" s="123" t="s">
        <v>74</v>
      </c>
      <c r="J17" s="326">
        <v>10870</v>
      </c>
      <c r="K17" s="326">
        <v>3238</v>
      </c>
      <c r="L17" s="326">
        <v>2490</v>
      </c>
      <c r="M17" s="152">
        <f t="shared" si="1"/>
        <v>16598</v>
      </c>
      <c r="O17" s="123" t="s">
        <v>74</v>
      </c>
      <c r="P17" s="330">
        <v>24700</v>
      </c>
      <c r="R17" s="123" t="s">
        <v>74</v>
      </c>
      <c r="S17" s="333">
        <v>1</v>
      </c>
      <c r="U17" s="134" t="s">
        <v>74</v>
      </c>
      <c r="V17" s="705" t="s">
        <v>139</v>
      </c>
      <c r="W17" s="665">
        <v>27</v>
      </c>
      <c r="X17" s="670">
        <v>13</v>
      </c>
      <c r="Y17" s="668">
        <v>9</v>
      </c>
      <c r="Z17" s="665">
        <v>80</v>
      </c>
      <c r="AA17" s="670">
        <v>111</v>
      </c>
      <c r="AB17" s="718">
        <v>8</v>
      </c>
    </row>
    <row r="18" spans="1:36" x14ac:dyDescent="0.3">
      <c r="C18" s="135" t="s">
        <v>75</v>
      </c>
      <c r="D18" s="326">
        <v>59881</v>
      </c>
      <c r="E18" s="326">
        <v>8218</v>
      </c>
      <c r="F18" s="326">
        <v>44</v>
      </c>
      <c r="G18" s="147">
        <f t="shared" si="0"/>
        <v>51707</v>
      </c>
      <c r="I18" s="123" t="s">
        <v>75</v>
      </c>
      <c r="J18" s="326">
        <v>13815</v>
      </c>
      <c r="K18" s="326">
        <v>3453</v>
      </c>
      <c r="L18" s="326">
        <v>3500</v>
      </c>
      <c r="M18" s="152">
        <f t="shared" si="1"/>
        <v>20768</v>
      </c>
      <c r="O18" s="123" t="s">
        <v>75</v>
      </c>
      <c r="P18" s="330">
        <v>25900</v>
      </c>
      <c r="R18" s="123" t="s">
        <v>75</v>
      </c>
      <c r="S18" s="333">
        <v>0</v>
      </c>
      <c r="U18" s="135" t="s">
        <v>75</v>
      </c>
      <c r="V18" s="706"/>
      <c r="W18" s="666"/>
      <c r="X18" s="671"/>
      <c r="Y18" s="669"/>
      <c r="Z18" s="666"/>
      <c r="AA18" s="671"/>
      <c r="AB18" s="719"/>
    </row>
    <row r="19" spans="1:36" x14ac:dyDescent="0.3">
      <c r="C19" s="135" t="s">
        <v>76</v>
      </c>
      <c r="D19" s="371">
        <v>55652</v>
      </c>
      <c r="E19" s="371">
        <v>8414</v>
      </c>
      <c r="F19" s="371">
        <v>8</v>
      </c>
      <c r="G19" s="147">
        <f t="shared" si="0"/>
        <v>47246</v>
      </c>
      <c r="I19" s="123" t="s">
        <v>76</v>
      </c>
      <c r="J19" s="371">
        <v>11998</v>
      </c>
      <c r="K19" s="371">
        <v>4137</v>
      </c>
      <c r="L19" s="371">
        <v>5194</v>
      </c>
      <c r="M19" s="153">
        <f t="shared" si="1"/>
        <v>21329</v>
      </c>
      <c r="O19" s="123" t="s">
        <v>76</v>
      </c>
      <c r="P19" s="374">
        <v>26100</v>
      </c>
      <c r="R19" s="123" t="s">
        <v>76</v>
      </c>
      <c r="S19" s="376">
        <v>3</v>
      </c>
      <c r="U19" s="136" t="s">
        <v>76</v>
      </c>
      <c r="V19" s="707"/>
      <c r="W19" s="667"/>
      <c r="X19" s="695"/>
      <c r="Y19" s="701"/>
      <c r="Z19" s="667"/>
      <c r="AA19" s="695"/>
      <c r="AB19" s="720"/>
    </row>
    <row r="20" spans="1:36" x14ac:dyDescent="0.3">
      <c r="C20" s="135" t="s">
        <v>77</v>
      </c>
      <c r="D20" s="326">
        <v>43958</v>
      </c>
      <c r="E20" s="326">
        <v>7515</v>
      </c>
      <c r="F20" s="326">
        <v>2</v>
      </c>
      <c r="G20" s="147">
        <f t="shared" si="0"/>
        <v>36445</v>
      </c>
      <c r="I20" s="123" t="s">
        <v>77</v>
      </c>
      <c r="J20" s="326">
        <v>4472</v>
      </c>
      <c r="K20" s="326">
        <v>1367</v>
      </c>
      <c r="L20" s="326">
        <v>1057</v>
      </c>
      <c r="M20" s="152">
        <f t="shared" si="1"/>
        <v>6896</v>
      </c>
      <c r="O20" s="123" t="s">
        <v>77</v>
      </c>
      <c r="P20" s="330">
        <v>17500</v>
      </c>
      <c r="R20" s="123" t="s">
        <v>77</v>
      </c>
      <c r="S20" s="333">
        <v>4</v>
      </c>
      <c r="U20" s="134" t="s">
        <v>77</v>
      </c>
      <c r="V20" s="705" t="s">
        <v>140</v>
      </c>
      <c r="W20" s="665">
        <v>47</v>
      </c>
      <c r="X20" s="670">
        <v>19</v>
      </c>
      <c r="Y20" s="668">
        <v>13</v>
      </c>
      <c r="Z20" s="665">
        <v>61</v>
      </c>
      <c r="AA20" s="670">
        <v>57</v>
      </c>
      <c r="AB20" s="718">
        <v>2</v>
      </c>
    </row>
    <row r="21" spans="1:36" x14ac:dyDescent="0.3">
      <c r="C21" s="137" t="s">
        <v>78</v>
      </c>
      <c r="D21" s="327">
        <v>21627</v>
      </c>
      <c r="E21" s="327">
        <v>5517</v>
      </c>
      <c r="F21" s="327">
        <v>2</v>
      </c>
      <c r="G21" s="148">
        <f t="shared" si="0"/>
        <v>16112</v>
      </c>
      <c r="I21" s="124" t="s">
        <v>78</v>
      </c>
      <c r="J21" s="327">
        <v>0</v>
      </c>
      <c r="K21" s="327">
        <v>0</v>
      </c>
      <c r="L21" s="327">
        <v>0</v>
      </c>
      <c r="M21" s="152">
        <f t="shared" si="1"/>
        <v>0</v>
      </c>
      <c r="O21" s="124" t="s">
        <v>78</v>
      </c>
      <c r="P21" s="331">
        <v>22500</v>
      </c>
      <c r="R21" s="124" t="s">
        <v>78</v>
      </c>
      <c r="S21" s="334">
        <v>0</v>
      </c>
      <c r="U21" s="137" t="s">
        <v>78</v>
      </c>
      <c r="V21" s="706"/>
      <c r="W21" s="666"/>
      <c r="X21" s="671"/>
      <c r="Y21" s="669"/>
      <c r="Z21" s="666"/>
      <c r="AA21" s="671"/>
      <c r="AB21" s="719"/>
    </row>
    <row r="22" spans="1:36" x14ac:dyDescent="0.3">
      <c r="C22" s="135" t="s">
        <v>79</v>
      </c>
      <c r="D22" s="371">
        <v>27886</v>
      </c>
      <c r="E22" s="371">
        <v>5892</v>
      </c>
      <c r="F22" s="371">
        <v>0</v>
      </c>
      <c r="G22" s="147">
        <f t="shared" si="0"/>
        <v>21994</v>
      </c>
      <c r="I22" s="123" t="s">
        <v>79</v>
      </c>
      <c r="J22" s="371">
        <v>2224</v>
      </c>
      <c r="K22" s="371">
        <v>676</v>
      </c>
      <c r="L22" s="371">
        <v>471</v>
      </c>
      <c r="M22" s="152">
        <f t="shared" si="1"/>
        <v>3371</v>
      </c>
      <c r="O22" s="123" t="s">
        <v>79</v>
      </c>
      <c r="P22" s="374">
        <v>24900</v>
      </c>
      <c r="R22" s="123" t="s">
        <v>79</v>
      </c>
      <c r="S22" s="376">
        <v>3</v>
      </c>
      <c r="U22" s="136" t="s">
        <v>79</v>
      </c>
      <c r="V22" s="707"/>
      <c r="W22" s="667"/>
      <c r="X22" s="695"/>
      <c r="Y22" s="701"/>
      <c r="Z22" s="667"/>
      <c r="AA22" s="695"/>
      <c r="AB22" s="720"/>
    </row>
    <row r="23" spans="1:36" x14ac:dyDescent="0.3">
      <c r="C23" s="135" t="s">
        <v>80</v>
      </c>
      <c r="D23" s="326"/>
      <c r="E23" s="326"/>
      <c r="F23" s="326"/>
      <c r="G23" s="147">
        <f t="shared" si="0"/>
        <v>0</v>
      </c>
      <c r="I23" s="123" t="s">
        <v>80</v>
      </c>
      <c r="J23" s="326"/>
      <c r="K23" s="326"/>
      <c r="L23" s="326"/>
      <c r="M23" s="152">
        <f t="shared" si="1"/>
        <v>0</v>
      </c>
      <c r="O23" s="123" t="s">
        <v>80</v>
      </c>
      <c r="P23" s="330"/>
      <c r="R23" s="123" t="s">
        <v>80</v>
      </c>
      <c r="S23" s="333"/>
      <c r="U23" s="124" t="s">
        <v>80</v>
      </c>
      <c r="V23" s="706" t="s">
        <v>145</v>
      </c>
      <c r="W23" s="665"/>
      <c r="X23" s="670"/>
      <c r="Y23" s="668"/>
      <c r="Z23" s="665"/>
      <c r="AA23" s="670"/>
      <c r="AB23" s="668"/>
    </row>
    <row r="24" spans="1:36" x14ac:dyDescent="0.3">
      <c r="C24" s="135" t="s">
        <v>81</v>
      </c>
      <c r="D24" s="326"/>
      <c r="E24" s="326"/>
      <c r="F24" s="326"/>
      <c r="G24" s="147">
        <f t="shared" si="0"/>
        <v>0</v>
      </c>
      <c r="I24" s="123" t="s">
        <v>81</v>
      </c>
      <c r="J24" s="326"/>
      <c r="K24" s="326"/>
      <c r="L24" s="326"/>
      <c r="M24" s="152">
        <f t="shared" si="1"/>
        <v>0</v>
      </c>
      <c r="O24" s="123" t="s">
        <v>81</v>
      </c>
      <c r="P24" s="330"/>
      <c r="R24" s="123" t="s">
        <v>81</v>
      </c>
      <c r="S24" s="333"/>
      <c r="U24" s="123" t="s">
        <v>81</v>
      </c>
      <c r="V24" s="706"/>
      <c r="W24" s="666"/>
      <c r="X24" s="671"/>
      <c r="Y24" s="669"/>
      <c r="Z24" s="666"/>
      <c r="AA24" s="671"/>
      <c r="AB24" s="669"/>
    </row>
    <row r="25" spans="1:36" x14ac:dyDescent="0.3">
      <c r="C25" s="144" t="s">
        <v>82</v>
      </c>
      <c r="D25" s="372"/>
      <c r="E25" s="372"/>
      <c r="F25" s="372"/>
      <c r="G25" s="149">
        <f t="shared" si="0"/>
        <v>0</v>
      </c>
      <c r="I25" s="125" t="s">
        <v>82</v>
      </c>
      <c r="J25" s="373"/>
      <c r="K25" s="373"/>
      <c r="L25" s="373"/>
      <c r="M25" s="154">
        <f t="shared" si="1"/>
        <v>0</v>
      </c>
      <c r="O25" s="125" t="s">
        <v>82</v>
      </c>
      <c r="P25" s="375"/>
      <c r="R25" s="125" t="s">
        <v>82</v>
      </c>
      <c r="S25" s="377"/>
      <c r="U25" s="161" t="s">
        <v>82</v>
      </c>
      <c r="V25" s="706"/>
      <c r="W25" s="666"/>
      <c r="X25" s="671"/>
      <c r="Y25" s="669"/>
      <c r="Z25" s="666"/>
      <c r="AA25" s="671"/>
      <c r="AB25" s="669"/>
    </row>
    <row r="26" spans="1:36" ht="33.049999999999997" customHeight="1" x14ac:dyDescent="0.3">
      <c r="C26" s="169" t="s">
        <v>83</v>
      </c>
      <c r="D26" s="141">
        <f>SUM(D14:D25)</f>
        <v>514309</v>
      </c>
      <c r="E26" s="141">
        <f t="shared" ref="E26:G26" si="2">SUM(E14:E25)</f>
        <v>62957</v>
      </c>
      <c r="F26" s="141">
        <f t="shared" si="2"/>
        <v>424</v>
      </c>
      <c r="G26" s="142">
        <f t="shared" si="2"/>
        <v>451776</v>
      </c>
      <c r="I26" s="792" t="s">
        <v>83</v>
      </c>
      <c r="J26" s="793"/>
      <c r="K26" s="793"/>
      <c r="L26" s="794"/>
      <c r="M26" s="145">
        <f t="shared" ref="M26" si="3">SUM(M14:M25)</f>
        <v>110044</v>
      </c>
      <c r="O26" s="170" t="s">
        <v>83</v>
      </c>
      <c r="P26" s="156">
        <f>SUM(P14:P25)</f>
        <v>207300</v>
      </c>
      <c r="R26" s="170" t="s">
        <v>83</v>
      </c>
      <c r="S26" s="157">
        <f>SUM(S14:S25)</f>
        <v>16</v>
      </c>
      <c r="U26" s="171" t="s">
        <v>83</v>
      </c>
      <c r="V26" s="162"/>
      <c r="W26" s="83">
        <f>SUM(W14:W25)</f>
        <v>90</v>
      </c>
      <c r="X26" s="81">
        <f t="shared" ref="X26:AB26" si="4">SUM(X14:X25)</f>
        <v>45</v>
      </c>
      <c r="Y26" s="82">
        <f t="shared" si="4"/>
        <v>27</v>
      </c>
      <c r="Z26" s="83">
        <f t="shared" si="4"/>
        <v>236</v>
      </c>
      <c r="AA26" s="81">
        <f t="shared" si="4"/>
        <v>222</v>
      </c>
      <c r="AB26" s="77">
        <f t="shared" si="4"/>
        <v>15</v>
      </c>
      <c r="AD26" s="21"/>
      <c r="AE26" s="21"/>
      <c r="AF26" s="21"/>
      <c r="AG26" s="21"/>
    </row>
    <row r="30" spans="1:36" x14ac:dyDescent="0.3">
      <c r="A30" t="s">
        <v>125</v>
      </c>
    </row>
    <row r="31" spans="1:36" ht="15.05" customHeight="1" x14ac:dyDescent="0.3">
      <c r="C31" s="708" t="s">
        <v>96</v>
      </c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84"/>
      <c r="R31" s="84"/>
      <c r="S31" s="84"/>
      <c r="T31" s="84"/>
      <c r="U31" s="84"/>
      <c r="V31" s="84"/>
      <c r="W31" s="84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</row>
    <row r="32" spans="1:36" ht="15.05" customHeight="1" x14ac:dyDescent="0.3"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87"/>
      <c r="R32" s="87"/>
      <c r="S32" s="87"/>
      <c r="T32" s="87"/>
      <c r="U32" s="87"/>
      <c r="V32" s="87"/>
      <c r="W32" s="87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3:52" ht="15.05" customHeight="1" x14ac:dyDescent="0.3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8"/>
      <c r="R33" s="8"/>
      <c r="S33" s="8"/>
      <c r="T33" s="8"/>
      <c r="U33" s="8"/>
      <c r="V33" s="8"/>
      <c r="W33" s="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L33" s="796" t="s">
        <v>306</v>
      </c>
      <c r="AM33" s="796"/>
      <c r="AN33" s="796"/>
      <c r="AO33" s="796"/>
      <c r="AP33" s="796"/>
      <c r="AQ33" s="796"/>
      <c r="AR33" s="796"/>
      <c r="AS33" s="796"/>
      <c r="AT33" s="796"/>
      <c r="AU33" s="796"/>
      <c r="AV33" s="796"/>
      <c r="AW33" s="796"/>
      <c r="AX33" s="796"/>
      <c r="AY33" s="796"/>
      <c r="AZ33" s="796"/>
    </row>
    <row r="34" spans="3:52" ht="15.05" customHeight="1" x14ac:dyDescent="0.3">
      <c r="C34" s="378" t="s">
        <v>107</v>
      </c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9"/>
      <c r="R34" s="379"/>
      <c r="S34" s="379"/>
      <c r="T34" s="379"/>
      <c r="U34" s="379"/>
      <c r="V34" s="379"/>
      <c r="W34" s="379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1"/>
      <c r="AI34" s="381"/>
      <c r="AJ34" s="381"/>
      <c r="AL34" s="796"/>
      <c r="AM34" s="796"/>
      <c r="AN34" s="796"/>
      <c r="AO34" s="796"/>
      <c r="AP34" s="796"/>
      <c r="AQ34" s="796"/>
      <c r="AR34" s="796"/>
      <c r="AS34" s="796"/>
      <c r="AT34" s="796"/>
      <c r="AU34" s="796"/>
      <c r="AV34" s="796"/>
      <c r="AW34" s="796"/>
      <c r="AX34" s="796"/>
      <c r="AY34" s="796"/>
      <c r="AZ34" s="796"/>
    </row>
    <row r="35" spans="3:52" x14ac:dyDescent="0.3">
      <c r="C35" t="s">
        <v>109</v>
      </c>
      <c r="J35"/>
      <c r="K35" s="21"/>
    </row>
    <row r="36" spans="3:52" ht="15.05" customHeight="1" x14ac:dyDescent="0.3">
      <c r="C36" s="698" t="s">
        <v>121</v>
      </c>
      <c r="D36" s="675" t="str">
        <f>J5</f>
        <v>2021</v>
      </c>
      <c r="E36" s="676"/>
      <c r="F36" s="677"/>
      <c r="G36" s="675" t="str">
        <f>J6</f>
        <v>2020</v>
      </c>
      <c r="H36" s="676"/>
      <c r="I36" s="677"/>
      <c r="J36" s="681" t="str">
        <f>J5</f>
        <v>2021</v>
      </c>
      <c r="K36" s="682"/>
      <c r="L36" s="682"/>
      <c r="M36" s="682"/>
      <c r="N36" s="682"/>
      <c r="O36" s="683"/>
      <c r="P36" s="52"/>
      <c r="Q36" s="675" t="str">
        <f>J5</f>
        <v>2021</v>
      </c>
      <c r="R36" s="676"/>
      <c r="S36" s="677"/>
      <c r="T36" s="675" t="str">
        <f>J6</f>
        <v>2020</v>
      </c>
      <c r="U36" s="676"/>
      <c r="V36" s="677"/>
      <c r="X36" s="675" t="str">
        <f>J5</f>
        <v>2021</v>
      </c>
      <c r="Y36" s="676"/>
      <c r="Z36" s="677"/>
      <c r="AA36" s="675" t="str">
        <f>J6</f>
        <v>2020</v>
      </c>
      <c r="AB36" s="676"/>
      <c r="AC36" s="677"/>
      <c r="AE36" s="681" t="str">
        <f>J5</f>
        <v>2021</v>
      </c>
      <c r="AF36" s="682"/>
      <c r="AG36" s="682"/>
      <c r="AH36" s="682"/>
      <c r="AI36" s="682"/>
      <c r="AJ36" s="683"/>
      <c r="AL36" s="767" t="str">
        <f>J5</f>
        <v>2021</v>
      </c>
      <c r="AM36" s="782"/>
      <c r="AN36" s="782"/>
      <c r="AO36" s="782"/>
      <c r="AP36" s="782"/>
      <c r="AQ36" s="782"/>
      <c r="AR36" s="783"/>
      <c r="AT36" s="767" t="str">
        <f>J5</f>
        <v>2021</v>
      </c>
      <c r="AU36" s="768"/>
      <c r="AV36" s="768"/>
      <c r="AW36" s="768"/>
      <c r="AX36" s="768"/>
      <c r="AY36" s="768"/>
      <c r="AZ36" s="769"/>
    </row>
    <row r="37" spans="3:52" ht="15.05" customHeight="1" x14ac:dyDescent="0.3">
      <c r="C37" s="699"/>
      <c r="D37" s="678"/>
      <c r="E37" s="679"/>
      <c r="F37" s="680"/>
      <c r="G37" s="678"/>
      <c r="H37" s="679"/>
      <c r="I37" s="680"/>
      <c r="J37" s="684"/>
      <c r="K37" s="685"/>
      <c r="L37" s="685"/>
      <c r="M37" s="685"/>
      <c r="N37" s="685"/>
      <c r="O37" s="686"/>
      <c r="P37" s="52"/>
      <c r="Q37" s="678"/>
      <c r="R37" s="679"/>
      <c r="S37" s="680"/>
      <c r="T37" s="678"/>
      <c r="U37" s="679"/>
      <c r="V37" s="680"/>
      <c r="X37" s="678"/>
      <c r="Y37" s="679"/>
      <c r="Z37" s="680"/>
      <c r="AA37" s="678"/>
      <c r="AB37" s="679"/>
      <c r="AC37" s="680"/>
      <c r="AE37" s="684"/>
      <c r="AF37" s="685"/>
      <c r="AG37" s="685"/>
      <c r="AH37" s="685"/>
      <c r="AI37" s="685"/>
      <c r="AJ37" s="686"/>
      <c r="AL37" s="784"/>
      <c r="AM37" s="785"/>
      <c r="AN37" s="785"/>
      <c r="AO37" s="785"/>
      <c r="AP37" s="785"/>
      <c r="AQ37" s="785"/>
      <c r="AR37" s="786"/>
      <c r="AT37" s="770"/>
      <c r="AU37" s="771"/>
      <c r="AV37" s="771"/>
      <c r="AW37" s="771"/>
      <c r="AX37" s="771"/>
      <c r="AY37" s="771"/>
      <c r="AZ37" s="772"/>
    </row>
    <row r="38" spans="3:52" ht="15.05" customHeight="1" x14ac:dyDescent="0.3">
      <c r="C38" s="699"/>
      <c r="D38" s="726" t="str">
        <f>D5</f>
        <v>leden-září</v>
      </c>
      <c r="E38" s="727"/>
      <c r="F38" s="728"/>
      <c r="G38" s="729" t="str">
        <f>D5</f>
        <v>leden-září</v>
      </c>
      <c r="H38" s="727"/>
      <c r="I38" s="728"/>
      <c r="J38" s="714" t="str">
        <f>D5</f>
        <v>leden-září</v>
      </c>
      <c r="K38" s="715"/>
      <c r="L38" s="715"/>
      <c r="M38" s="715"/>
      <c r="N38" s="715"/>
      <c r="O38" s="716"/>
      <c r="P38" s="52"/>
      <c r="Q38" s="730" t="str">
        <f>D6</f>
        <v xml:space="preserve">leden-srpen </v>
      </c>
      <c r="R38" s="731"/>
      <c r="S38" s="731"/>
      <c r="T38" s="730" t="str">
        <f>D6</f>
        <v xml:space="preserve">leden-srpen </v>
      </c>
      <c r="U38" s="731"/>
      <c r="V38" s="732"/>
      <c r="X38" s="730" t="str">
        <f>G5</f>
        <v>září</v>
      </c>
      <c r="Y38" s="731"/>
      <c r="Z38" s="731"/>
      <c r="AA38" s="730" t="str">
        <f>G5</f>
        <v>září</v>
      </c>
      <c r="AB38" s="731"/>
      <c r="AC38" s="732"/>
      <c r="AE38" s="714" t="str">
        <f>G5</f>
        <v>září</v>
      </c>
      <c r="AF38" s="715"/>
      <c r="AG38" s="715"/>
      <c r="AH38" s="715"/>
      <c r="AI38" s="715"/>
      <c r="AJ38" s="716"/>
      <c r="AL38" s="773" t="str">
        <f>D5</f>
        <v>leden-září</v>
      </c>
      <c r="AM38" s="787"/>
      <c r="AN38" s="787"/>
      <c r="AO38" s="787"/>
      <c r="AP38" s="787"/>
      <c r="AQ38" s="787"/>
      <c r="AR38" s="788"/>
      <c r="AT38" s="773" t="str">
        <f>G5</f>
        <v>září</v>
      </c>
      <c r="AU38" s="774"/>
      <c r="AV38" s="774"/>
      <c r="AW38" s="774"/>
      <c r="AX38" s="774"/>
      <c r="AY38" s="774"/>
      <c r="AZ38" s="775"/>
    </row>
    <row r="39" spans="3:52" ht="15.05" customHeight="1" x14ac:dyDescent="0.3">
      <c r="C39" s="699"/>
      <c r="D39" s="48"/>
      <c r="E39" s="47"/>
      <c r="F39" s="49"/>
      <c r="G39" s="47"/>
      <c r="H39" s="47"/>
      <c r="I39" s="49"/>
      <c r="J39" s="172"/>
      <c r="K39" s="173"/>
      <c r="L39" s="173"/>
      <c r="M39" s="173"/>
      <c r="N39" s="173"/>
      <c r="O39" s="174"/>
      <c r="P39" s="52"/>
      <c r="Q39" s="44"/>
      <c r="R39" s="45"/>
      <c r="S39" s="45"/>
      <c r="T39" s="44"/>
      <c r="U39" s="45"/>
      <c r="V39" s="46"/>
      <c r="X39" s="44"/>
      <c r="Y39" s="45"/>
      <c r="Z39" s="45"/>
      <c r="AA39" s="44"/>
      <c r="AB39" s="45"/>
      <c r="AC39" s="46"/>
      <c r="AE39" s="714"/>
      <c r="AF39" s="715"/>
      <c r="AG39" s="715"/>
      <c r="AH39" s="715"/>
      <c r="AI39" s="715"/>
      <c r="AJ39" s="716"/>
      <c r="AL39" s="773"/>
      <c r="AM39" s="787"/>
      <c r="AN39" s="787"/>
      <c r="AO39" s="787"/>
      <c r="AP39" s="787"/>
      <c r="AQ39" s="787"/>
      <c r="AR39" s="788"/>
      <c r="AT39" s="776"/>
      <c r="AU39" s="774"/>
      <c r="AV39" s="774"/>
      <c r="AW39" s="774"/>
      <c r="AX39" s="774"/>
      <c r="AY39" s="774"/>
      <c r="AZ39" s="775"/>
    </row>
    <row r="40" spans="3:52" ht="15.05" customHeight="1" x14ac:dyDescent="0.3">
      <c r="C40" s="699"/>
      <c r="D40" s="696" t="s">
        <v>93</v>
      </c>
      <c r="E40" s="653" t="s">
        <v>112</v>
      </c>
      <c r="F40" s="687" t="s">
        <v>106</v>
      </c>
      <c r="G40" s="51" t="s">
        <v>93</v>
      </c>
      <c r="H40" s="50" t="s">
        <v>112</v>
      </c>
      <c r="I40" s="50" t="s">
        <v>106</v>
      </c>
      <c r="J40" s="710" t="s">
        <v>93</v>
      </c>
      <c r="K40" s="711"/>
      <c r="L40" s="711" t="s">
        <v>94</v>
      </c>
      <c r="M40" s="711"/>
      <c r="N40" s="711" t="s">
        <v>95</v>
      </c>
      <c r="O40" s="712"/>
      <c r="P40" s="52"/>
      <c r="Q40" s="51" t="s">
        <v>93</v>
      </c>
      <c r="R40" s="50" t="s">
        <v>112</v>
      </c>
      <c r="S40" s="50" t="s">
        <v>106</v>
      </c>
      <c r="T40" s="51" t="s">
        <v>93</v>
      </c>
      <c r="U40" s="50" t="s">
        <v>112</v>
      </c>
      <c r="V40" s="55" t="s">
        <v>106</v>
      </c>
      <c r="X40" s="51" t="s">
        <v>93</v>
      </c>
      <c r="Y40" s="50" t="s">
        <v>112</v>
      </c>
      <c r="Z40" s="50" t="s">
        <v>106</v>
      </c>
      <c r="AA40" s="51" t="s">
        <v>93</v>
      </c>
      <c r="AB40" s="50" t="s">
        <v>112</v>
      </c>
      <c r="AC40" s="55" t="s">
        <v>106</v>
      </c>
      <c r="AE40" s="710" t="s">
        <v>93</v>
      </c>
      <c r="AF40" s="711"/>
      <c r="AG40" s="711" t="s">
        <v>94</v>
      </c>
      <c r="AH40" s="711"/>
      <c r="AI40" s="711" t="s">
        <v>95</v>
      </c>
      <c r="AJ40" s="712"/>
      <c r="AL40" s="777" t="s">
        <v>280</v>
      </c>
      <c r="AM40" s="778"/>
      <c r="AN40" s="778"/>
      <c r="AO40" s="778"/>
      <c r="AP40" s="778"/>
      <c r="AQ40" s="778"/>
      <c r="AR40" s="779"/>
      <c r="AT40" s="777" t="s">
        <v>280</v>
      </c>
      <c r="AU40" s="778"/>
      <c r="AV40" s="778"/>
      <c r="AW40" s="778"/>
      <c r="AX40" s="778"/>
      <c r="AY40" s="778"/>
      <c r="AZ40" s="779"/>
    </row>
    <row r="41" spans="3:52" ht="15.05" customHeight="1" x14ac:dyDescent="0.3">
      <c r="C41" s="699"/>
      <c r="D41" s="696"/>
      <c r="E41" s="653"/>
      <c r="F41" s="687"/>
      <c r="G41" s="58"/>
      <c r="H41" s="56"/>
      <c r="I41" s="57"/>
      <c r="J41" s="78" t="s">
        <v>110</v>
      </c>
      <c r="K41" s="107" t="s">
        <v>111</v>
      </c>
      <c r="L41" s="80" t="s">
        <v>110</v>
      </c>
      <c r="M41" s="107" t="s">
        <v>111</v>
      </c>
      <c r="N41" s="107" t="s">
        <v>110</v>
      </c>
      <c r="O41" s="102" t="s">
        <v>111</v>
      </c>
      <c r="P41" s="52"/>
      <c r="Q41" s="51"/>
      <c r="R41" s="99"/>
      <c r="S41" s="55"/>
      <c r="T41" s="51"/>
      <c r="U41" s="99"/>
      <c r="V41" s="55"/>
      <c r="X41" s="51"/>
      <c r="Y41" s="99"/>
      <c r="Z41" s="55"/>
      <c r="AA41" s="51"/>
      <c r="AB41" s="89"/>
      <c r="AC41" s="55"/>
      <c r="AE41" s="41" t="s">
        <v>110</v>
      </c>
      <c r="AF41" s="103" t="s">
        <v>111</v>
      </c>
      <c r="AG41" s="103" t="s">
        <v>110</v>
      </c>
      <c r="AH41" s="103" t="s">
        <v>111</v>
      </c>
      <c r="AI41" s="103" t="s">
        <v>110</v>
      </c>
      <c r="AJ41" s="101" t="s">
        <v>111</v>
      </c>
      <c r="AL41" s="514" t="s">
        <v>281</v>
      </c>
      <c r="AM41" s="493" t="s">
        <v>277</v>
      </c>
      <c r="AN41" s="515" t="s">
        <v>278</v>
      </c>
      <c r="AO41" s="494" t="s">
        <v>276</v>
      </c>
      <c r="AP41" s="515" t="s">
        <v>278</v>
      </c>
      <c r="AQ41" s="515" t="s">
        <v>288</v>
      </c>
      <c r="AR41" s="516" t="s">
        <v>279</v>
      </c>
      <c r="AT41" s="514" t="s">
        <v>281</v>
      </c>
      <c r="AU41" s="493" t="s">
        <v>277</v>
      </c>
      <c r="AV41" s="515" t="s">
        <v>278</v>
      </c>
      <c r="AW41" s="494" t="s">
        <v>276</v>
      </c>
      <c r="AX41" s="515" t="s">
        <v>278</v>
      </c>
      <c r="AY41" s="515" t="s">
        <v>289</v>
      </c>
      <c r="AZ41" s="516" t="s">
        <v>279</v>
      </c>
    </row>
    <row r="42" spans="3:52" x14ac:dyDescent="0.3">
      <c r="C42" s="126" t="s">
        <v>3</v>
      </c>
      <c r="D42" s="335">
        <v>514309</v>
      </c>
      <c r="E42" s="336">
        <v>62957</v>
      </c>
      <c r="F42" s="341">
        <v>451776</v>
      </c>
      <c r="G42" s="337">
        <v>534211</v>
      </c>
      <c r="H42" s="338">
        <v>62296</v>
      </c>
      <c r="I42" s="564">
        <v>473484</v>
      </c>
      <c r="J42" s="181">
        <f>D42/G42-1</f>
        <v>-3.725494233551907E-2</v>
      </c>
      <c r="K42" s="185">
        <f>D42-G42</f>
        <v>-19902</v>
      </c>
      <c r="L42" s="181">
        <f>E42/H42-1</f>
        <v>1.0610633106459488E-2</v>
      </c>
      <c r="M42" s="186">
        <f>E42-H42</f>
        <v>661</v>
      </c>
      <c r="N42" s="187">
        <f>F42/I42-1</f>
        <v>-4.5847378158501706E-2</v>
      </c>
      <c r="O42" s="188">
        <f>F42-I42</f>
        <v>-21708</v>
      </c>
      <c r="P42" s="52"/>
      <c r="Q42" s="335">
        <v>486423</v>
      </c>
      <c r="R42" s="336">
        <v>57065</v>
      </c>
      <c r="S42" s="341">
        <v>429782</v>
      </c>
      <c r="T42" s="335">
        <v>450733</v>
      </c>
      <c r="U42" s="336">
        <v>54681</v>
      </c>
      <c r="V42" s="341">
        <v>397356</v>
      </c>
      <c r="X42" s="163">
        <f>D42-Q42</f>
        <v>27886</v>
      </c>
      <c r="Y42" s="138">
        <f t="shared" ref="Y42:Z44" si="5">E42-R42</f>
        <v>5892</v>
      </c>
      <c r="Z42" s="165">
        <f t="shared" si="5"/>
        <v>21994</v>
      </c>
      <c r="AA42" s="164">
        <f>G42-T42</f>
        <v>83478</v>
      </c>
      <c r="AB42" s="138">
        <f t="shared" ref="AB42:AC44" si="6">H42-U42</f>
        <v>7615</v>
      </c>
      <c r="AC42" s="165">
        <f t="shared" si="6"/>
        <v>76128</v>
      </c>
      <c r="AE42" s="181">
        <f>X42/AA42-1</f>
        <v>-0.66594791442056589</v>
      </c>
      <c r="AF42" s="185">
        <f>X42-AA42</f>
        <v>-55592</v>
      </c>
      <c r="AG42" s="181">
        <f>Y42/AB42-1</f>
        <v>-0.22626395272488509</v>
      </c>
      <c r="AH42" s="186">
        <f>Y42-AB42</f>
        <v>-1723</v>
      </c>
      <c r="AI42" s="187">
        <f>Z42/AC42-1</f>
        <v>-0.71109184531315672</v>
      </c>
      <c r="AJ42" s="188">
        <f>Z42-AC42</f>
        <v>-54134</v>
      </c>
      <c r="AL42" s="780">
        <f>D45</f>
        <v>831653</v>
      </c>
      <c r="AM42" s="328">
        <v>37482</v>
      </c>
      <c r="AN42" s="588">
        <f>AM42/AL42</f>
        <v>4.5069277691537214E-2</v>
      </c>
      <c r="AO42" s="328">
        <v>21217</v>
      </c>
      <c r="AP42" s="592">
        <f>AO42/AL42</f>
        <v>2.551184207836682E-2</v>
      </c>
      <c r="AQ42" s="556">
        <f>AM42+AO42</f>
        <v>58699</v>
      </c>
      <c r="AR42" s="595">
        <f>AQ42/AL42</f>
        <v>7.0581119769904041E-2</v>
      </c>
      <c r="AT42" s="780">
        <f>X45</f>
        <v>56157</v>
      </c>
      <c r="AU42" s="328">
        <v>3911</v>
      </c>
      <c r="AV42" s="588">
        <f>AU42/AT42</f>
        <v>6.9644033691258433E-2</v>
      </c>
      <c r="AW42" s="328">
        <v>648</v>
      </c>
      <c r="AX42" s="592">
        <f>AW42/AT42</f>
        <v>1.1539077942197768E-2</v>
      </c>
      <c r="AY42" s="556">
        <f>AU42+AW42</f>
        <v>4559</v>
      </c>
      <c r="AZ42" s="595">
        <f>AY42/AT42</f>
        <v>8.1183111633456206E-2</v>
      </c>
    </row>
    <row r="43" spans="3:52" x14ac:dyDescent="0.3">
      <c r="C43" s="127" t="s">
        <v>272</v>
      </c>
      <c r="D43" s="337">
        <v>110044</v>
      </c>
      <c r="E43" s="517">
        <v>979</v>
      </c>
      <c r="F43" s="153">
        <f>D43-E43</f>
        <v>109065</v>
      </c>
      <c r="G43" s="337">
        <v>110628</v>
      </c>
      <c r="H43" s="338">
        <v>668</v>
      </c>
      <c r="I43" s="564">
        <v>109960</v>
      </c>
      <c r="J43" s="182">
        <f t="shared" ref="J43:J44" si="7">D43/G43-1</f>
        <v>-5.2789528871532987E-3</v>
      </c>
      <c r="K43" s="193">
        <f t="shared" ref="K43:K45" si="8">D43-G43</f>
        <v>-584</v>
      </c>
      <c r="L43" s="182">
        <f t="shared" ref="L43:L45" si="9">E43/H43-1</f>
        <v>0.46556886227544902</v>
      </c>
      <c r="M43" s="194">
        <f t="shared" ref="M43:M45" si="10">E43-H43</f>
        <v>311</v>
      </c>
      <c r="N43" s="195">
        <f t="shared" ref="N43:N45" si="11">F43/I43-1</f>
        <v>-8.1393233903237494E-3</v>
      </c>
      <c r="O43" s="196">
        <f t="shared" ref="O43:O45" si="12">F43-I43</f>
        <v>-895</v>
      </c>
      <c r="P43" s="52"/>
      <c r="Q43" s="337">
        <v>106673</v>
      </c>
      <c r="R43" s="517">
        <v>902</v>
      </c>
      <c r="S43" s="153">
        <f>Q43-R43</f>
        <v>105771</v>
      </c>
      <c r="T43" s="337">
        <v>100784</v>
      </c>
      <c r="U43" s="338">
        <v>570</v>
      </c>
      <c r="V43" s="564">
        <f>T43-U43</f>
        <v>100214</v>
      </c>
      <c r="X43" s="166">
        <f t="shared" ref="X43:X44" si="13">D43-Q43</f>
        <v>3371</v>
      </c>
      <c r="Y43" s="139">
        <f t="shared" si="5"/>
        <v>77</v>
      </c>
      <c r="Z43" s="168">
        <f t="shared" si="5"/>
        <v>3294</v>
      </c>
      <c r="AA43" s="167">
        <f>G43-T43</f>
        <v>9844</v>
      </c>
      <c r="AB43" s="139">
        <f t="shared" si="6"/>
        <v>98</v>
      </c>
      <c r="AC43" s="168">
        <f t="shared" si="6"/>
        <v>9746</v>
      </c>
      <c r="AE43" s="182">
        <f t="shared" ref="AE43:AE45" si="14">X43/AA43-1</f>
        <v>-0.657557903291345</v>
      </c>
      <c r="AF43" s="193">
        <f t="shared" ref="AF43:AF45" si="15">X43-AA43</f>
        <v>-6473</v>
      </c>
      <c r="AG43" s="182">
        <f t="shared" ref="AG43:AG45" si="16">Y43/AB43-1</f>
        <v>-0.2142857142857143</v>
      </c>
      <c r="AH43" s="194">
        <f t="shared" ref="AH43:AH45" si="17">Y43-AB43</f>
        <v>-21</v>
      </c>
      <c r="AI43" s="195">
        <f t="shared" ref="AI43:AI45" si="18">Z43/AC43-1</f>
        <v>-0.6620151857172174</v>
      </c>
      <c r="AJ43" s="196">
        <f t="shared" ref="AJ43:AJ45" si="19">Z43-AC43</f>
        <v>-6452</v>
      </c>
      <c r="AL43" s="781"/>
      <c r="AM43" s="326">
        <v>0</v>
      </c>
      <c r="AN43" s="589">
        <f>AM43/AL42</f>
        <v>0</v>
      </c>
      <c r="AO43" s="326">
        <v>0</v>
      </c>
      <c r="AP43" s="593">
        <f>AO43/AL42</f>
        <v>0</v>
      </c>
      <c r="AQ43" s="557">
        <f>AM43+AO43</f>
        <v>0</v>
      </c>
      <c r="AR43" s="596">
        <f>AQ43/AL42</f>
        <v>0</v>
      </c>
      <c r="AT43" s="781"/>
      <c r="AU43" s="326">
        <v>0</v>
      </c>
      <c r="AV43" s="589">
        <f>AU43/AT42</f>
        <v>0</v>
      </c>
      <c r="AW43" s="326">
        <v>0</v>
      </c>
      <c r="AX43" s="593">
        <f>AW43/AT42</f>
        <v>0</v>
      </c>
      <c r="AY43" s="557">
        <f>AU43+AW43</f>
        <v>0</v>
      </c>
      <c r="AZ43" s="596">
        <f>AY43/AT42</f>
        <v>0</v>
      </c>
    </row>
    <row r="44" spans="3:52" x14ac:dyDescent="0.3">
      <c r="C44" s="127" t="s">
        <v>87</v>
      </c>
      <c r="D44" s="339">
        <v>207300</v>
      </c>
      <c r="E44" s="518">
        <v>11932</v>
      </c>
      <c r="F44" s="153">
        <f>D44-E44</f>
        <v>195368</v>
      </c>
      <c r="G44" s="337">
        <v>163440</v>
      </c>
      <c r="H44" s="338">
        <v>9427</v>
      </c>
      <c r="I44" s="564">
        <v>154013</v>
      </c>
      <c r="J44" s="183">
        <f t="shared" si="7"/>
        <v>0.26835535976505143</v>
      </c>
      <c r="K44" s="189">
        <f t="shared" si="8"/>
        <v>43860</v>
      </c>
      <c r="L44" s="183">
        <f t="shared" si="9"/>
        <v>0.2657261058661291</v>
      </c>
      <c r="M44" s="190">
        <f t="shared" si="10"/>
        <v>2505</v>
      </c>
      <c r="N44" s="191">
        <f t="shared" si="11"/>
        <v>0.26851629407907129</v>
      </c>
      <c r="O44" s="192">
        <f t="shared" si="12"/>
        <v>41355</v>
      </c>
      <c r="P44" s="52"/>
      <c r="Q44" s="339">
        <v>182400</v>
      </c>
      <c r="R44" s="518">
        <v>10901</v>
      </c>
      <c r="S44" s="153">
        <f>Q44-R44</f>
        <v>171499</v>
      </c>
      <c r="T44" s="337">
        <v>137040</v>
      </c>
      <c r="U44" s="338">
        <v>8281</v>
      </c>
      <c r="V44" s="564">
        <f>T44-U44</f>
        <v>128759</v>
      </c>
      <c r="X44" s="166">
        <f t="shared" si="13"/>
        <v>24900</v>
      </c>
      <c r="Y44" s="139">
        <f t="shared" si="5"/>
        <v>1031</v>
      </c>
      <c r="Z44" s="168">
        <f t="shared" si="5"/>
        <v>23869</v>
      </c>
      <c r="AA44" s="167">
        <f t="shared" ref="AA44" si="20">G44-T44</f>
        <v>26400</v>
      </c>
      <c r="AB44" s="139">
        <f t="shared" si="6"/>
        <v>1146</v>
      </c>
      <c r="AC44" s="168">
        <f t="shared" si="6"/>
        <v>25254</v>
      </c>
      <c r="AE44" s="183">
        <f t="shared" si="14"/>
        <v>-5.6818181818181768E-2</v>
      </c>
      <c r="AF44" s="189">
        <f t="shared" si="15"/>
        <v>-1500</v>
      </c>
      <c r="AG44" s="183">
        <f t="shared" si="16"/>
        <v>-0.1003490401396161</v>
      </c>
      <c r="AH44" s="190">
        <f t="shared" si="17"/>
        <v>-115</v>
      </c>
      <c r="AI44" s="191">
        <f t="shared" si="18"/>
        <v>-5.4842797180644665E-2</v>
      </c>
      <c r="AJ44" s="192">
        <f t="shared" si="19"/>
        <v>-1385</v>
      </c>
      <c r="AL44" s="781"/>
      <c r="AM44" s="496">
        <v>15224</v>
      </c>
      <c r="AN44" s="590">
        <f>AM44/AL42</f>
        <v>1.8305711636944735E-2</v>
      </c>
      <c r="AO44" s="496">
        <v>16933</v>
      </c>
      <c r="AP44" s="594">
        <f>AO44/AL42</f>
        <v>2.0360655225196086E-2</v>
      </c>
      <c r="AQ44" s="558">
        <f>AM44+AO44</f>
        <v>32157</v>
      </c>
      <c r="AR44" s="597">
        <f>AQ44/AL42</f>
        <v>3.8666366862140818E-2</v>
      </c>
      <c r="AT44" s="781"/>
      <c r="AU44" s="496">
        <v>2656</v>
      </c>
      <c r="AV44" s="590">
        <f>AU44/AT42</f>
        <v>4.7295973787773567E-2</v>
      </c>
      <c r="AW44" s="496">
        <v>2582</v>
      </c>
      <c r="AX44" s="594">
        <f>AW44/AT42</f>
        <v>4.5978239578325052E-2</v>
      </c>
      <c r="AY44" s="558">
        <f>AU44+AW44</f>
        <v>5238</v>
      </c>
      <c r="AZ44" s="602">
        <f>AY44/AT42</f>
        <v>9.3274213366098618E-2</v>
      </c>
    </row>
    <row r="45" spans="3:52" ht="33.049999999999997" customHeight="1" x14ac:dyDescent="0.3">
      <c r="C45" s="133" t="s">
        <v>83</v>
      </c>
      <c r="D45" s="177">
        <f t="shared" ref="D45:I45" si="21">SUM(D42:D44)</f>
        <v>831653</v>
      </c>
      <c r="E45" s="177">
        <f t="shared" si="21"/>
        <v>75868</v>
      </c>
      <c r="F45" s="177">
        <f t="shared" si="21"/>
        <v>756209</v>
      </c>
      <c r="G45" s="177">
        <f t="shared" si="21"/>
        <v>808279</v>
      </c>
      <c r="H45" s="177">
        <f t="shared" si="21"/>
        <v>72391</v>
      </c>
      <c r="I45" s="177">
        <f t="shared" si="21"/>
        <v>737457</v>
      </c>
      <c r="J45" s="184">
        <f>D45/G45-1</f>
        <v>2.8918232442015634E-2</v>
      </c>
      <c r="K45" s="197">
        <f t="shared" si="8"/>
        <v>23374</v>
      </c>
      <c r="L45" s="184">
        <f t="shared" si="9"/>
        <v>4.8030832562058867E-2</v>
      </c>
      <c r="M45" s="175">
        <f t="shared" si="10"/>
        <v>3477</v>
      </c>
      <c r="N45" s="198">
        <f t="shared" si="11"/>
        <v>2.5427923255186391E-2</v>
      </c>
      <c r="O45" s="176">
        <f t="shared" si="12"/>
        <v>18752</v>
      </c>
      <c r="P45" s="52"/>
      <c r="Q45" s="199">
        <f>SUM(Q42:Q44)</f>
        <v>775496</v>
      </c>
      <c r="R45" s="180">
        <f t="shared" ref="R45:V45" si="22">SUM(R42:R44)</f>
        <v>68868</v>
      </c>
      <c r="S45" s="179">
        <f t="shared" si="22"/>
        <v>707052</v>
      </c>
      <c r="T45" s="199">
        <f t="shared" si="22"/>
        <v>688557</v>
      </c>
      <c r="U45" s="200">
        <f t="shared" si="22"/>
        <v>63532</v>
      </c>
      <c r="V45" s="200">
        <f t="shared" si="22"/>
        <v>626329</v>
      </c>
      <c r="W45" s="29"/>
      <c r="X45" s="199">
        <f>SUM(X42:X44)</f>
        <v>56157</v>
      </c>
      <c r="Y45" s="180">
        <f t="shared" ref="Y45:Z45" si="23">SUM(Y42:Y44)</f>
        <v>7000</v>
      </c>
      <c r="Z45" s="179">
        <f t="shared" si="23"/>
        <v>49157</v>
      </c>
      <c r="AA45" s="199">
        <f>SUM(AA42:AA44)</f>
        <v>119722</v>
      </c>
      <c r="AB45" s="200">
        <f t="shared" ref="AB45:AC45" si="24">SUM(AB42:AB44)</f>
        <v>8859</v>
      </c>
      <c r="AC45" s="178">
        <f t="shared" si="24"/>
        <v>111128</v>
      </c>
      <c r="AE45" s="184">
        <f t="shared" si="14"/>
        <v>-0.53093834048879907</v>
      </c>
      <c r="AF45" s="197">
        <f t="shared" si="15"/>
        <v>-63565</v>
      </c>
      <c r="AG45" s="184">
        <f t="shared" si="16"/>
        <v>-0.20984309741505813</v>
      </c>
      <c r="AH45" s="175">
        <f t="shared" si="17"/>
        <v>-1859</v>
      </c>
      <c r="AI45" s="198">
        <f t="shared" si="18"/>
        <v>-0.55765423655604351</v>
      </c>
      <c r="AJ45" s="176">
        <f t="shared" si="19"/>
        <v>-61971</v>
      </c>
      <c r="AL45" s="488"/>
      <c r="AM45" s="180">
        <f>SUM(AM42:AM44)</f>
        <v>52706</v>
      </c>
      <c r="AN45" s="591">
        <f>AM45/AL42</f>
        <v>6.3374989328481957E-2</v>
      </c>
      <c r="AO45" s="180">
        <f>SUM(AO42:AO44)</f>
        <v>38150</v>
      </c>
      <c r="AP45" s="591">
        <f>AO45/AL42</f>
        <v>4.5872497303562902E-2</v>
      </c>
      <c r="AQ45" s="180">
        <f t="shared" ref="AQ45" si="25">AM45+AO45</f>
        <v>90856</v>
      </c>
      <c r="AR45" s="598">
        <f>AQ45/AL42</f>
        <v>0.10924748663204485</v>
      </c>
      <c r="AT45" s="488"/>
      <c r="AU45" s="180">
        <f>SUM(AU42:AU44)</f>
        <v>6567</v>
      </c>
      <c r="AV45" s="599">
        <f>AU45/AT42</f>
        <v>0.11694000747903199</v>
      </c>
      <c r="AW45" s="180">
        <f>SUM(AW42:AW44)</f>
        <v>3230</v>
      </c>
      <c r="AX45" s="591">
        <f>AW45/AT42</f>
        <v>5.7517317520522818E-2</v>
      </c>
      <c r="AY45" s="180">
        <f>AU45+AW45</f>
        <v>9797</v>
      </c>
      <c r="AZ45" s="598">
        <f>AY45/AT42</f>
        <v>0.17445732499955482</v>
      </c>
    </row>
    <row r="46" spans="3:52" x14ac:dyDescent="0.3">
      <c r="J46"/>
      <c r="O46"/>
      <c r="P46" s="52"/>
      <c r="S46" s="21"/>
    </row>
    <row r="47" spans="3:52" ht="15.05" customHeight="1" x14ac:dyDescent="0.3">
      <c r="C47" s="698" t="s">
        <v>118</v>
      </c>
      <c r="D47" s="675" t="str">
        <f>J5</f>
        <v>2021</v>
      </c>
      <c r="E47" s="676"/>
      <c r="F47" s="677"/>
      <c r="G47" s="675" t="str">
        <f>J6</f>
        <v>2020</v>
      </c>
      <c r="H47" s="676"/>
      <c r="I47" s="677"/>
      <c r="J47" s="681" t="str">
        <f>J5</f>
        <v>2021</v>
      </c>
      <c r="K47" s="682"/>
      <c r="L47" s="682"/>
      <c r="M47" s="682"/>
      <c r="N47" s="682"/>
      <c r="O47" s="683"/>
      <c r="P47" s="52"/>
      <c r="Q47" s="675" t="str">
        <f>J5</f>
        <v>2021</v>
      </c>
      <c r="R47" s="676"/>
      <c r="S47" s="677"/>
      <c r="T47" s="675" t="str">
        <f>J6</f>
        <v>2020</v>
      </c>
      <c r="U47" s="676"/>
      <c r="V47" s="677"/>
      <c r="X47" s="675" t="str">
        <f>J5</f>
        <v>2021</v>
      </c>
      <c r="Y47" s="676"/>
      <c r="Z47" s="677"/>
      <c r="AA47" s="675" t="str">
        <f>J6</f>
        <v>2020</v>
      </c>
      <c r="AB47" s="676"/>
      <c r="AC47" s="677"/>
      <c r="AE47" s="681" t="str">
        <f>J5</f>
        <v>2021</v>
      </c>
      <c r="AF47" s="682"/>
      <c r="AG47" s="682"/>
      <c r="AH47" s="682"/>
      <c r="AI47" s="682"/>
      <c r="AJ47" s="683"/>
      <c r="AL47" s="767" t="str">
        <f>J5</f>
        <v>2021</v>
      </c>
      <c r="AM47" s="768"/>
      <c r="AN47" s="768"/>
      <c r="AO47" s="768"/>
      <c r="AP47" s="768"/>
      <c r="AQ47" s="768"/>
      <c r="AR47" s="769"/>
      <c r="AT47" s="767" t="str">
        <f>J5</f>
        <v>2021</v>
      </c>
      <c r="AU47" s="768"/>
      <c r="AV47" s="768"/>
      <c r="AW47" s="768"/>
      <c r="AX47" s="768"/>
      <c r="AY47" s="768"/>
      <c r="AZ47" s="769"/>
    </row>
    <row r="48" spans="3:52" ht="15.05" customHeight="1" x14ac:dyDescent="0.3">
      <c r="C48" s="699"/>
      <c r="D48" s="678"/>
      <c r="E48" s="679"/>
      <c r="F48" s="680"/>
      <c r="G48" s="678"/>
      <c r="H48" s="679"/>
      <c r="I48" s="680"/>
      <c r="J48" s="684"/>
      <c r="K48" s="685"/>
      <c r="L48" s="685"/>
      <c r="M48" s="685"/>
      <c r="N48" s="685"/>
      <c r="O48" s="686"/>
      <c r="P48" s="52"/>
      <c r="Q48" s="678"/>
      <c r="R48" s="679"/>
      <c r="S48" s="680"/>
      <c r="T48" s="678"/>
      <c r="U48" s="679"/>
      <c r="V48" s="680"/>
      <c r="X48" s="678"/>
      <c r="Y48" s="679"/>
      <c r="Z48" s="680"/>
      <c r="AA48" s="678"/>
      <c r="AB48" s="679"/>
      <c r="AC48" s="680"/>
      <c r="AE48" s="684"/>
      <c r="AF48" s="685"/>
      <c r="AG48" s="685"/>
      <c r="AH48" s="685"/>
      <c r="AI48" s="685"/>
      <c r="AJ48" s="686"/>
      <c r="AL48" s="770"/>
      <c r="AM48" s="771"/>
      <c r="AN48" s="771"/>
      <c r="AO48" s="771"/>
      <c r="AP48" s="771"/>
      <c r="AQ48" s="771"/>
      <c r="AR48" s="772"/>
      <c r="AT48" s="770"/>
      <c r="AU48" s="771"/>
      <c r="AV48" s="771"/>
      <c r="AW48" s="771"/>
      <c r="AX48" s="771"/>
      <c r="AY48" s="771"/>
      <c r="AZ48" s="772"/>
    </row>
    <row r="49" spans="3:52" ht="15.05" customHeight="1" x14ac:dyDescent="0.3">
      <c r="C49" s="699"/>
      <c r="D49" s="689" t="str">
        <f>D5</f>
        <v>leden-září</v>
      </c>
      <c r="E49" s="690"/>
      <c r="F49" s="691"/>
      <c r="G49" s="692" t="str">
        <f>D5</f>
        <v>leden-září</v>
      </c>
      <c r="H49" s="693"/>
      <c r="I49" s="694"/>
      <c r="J49" s="714" t="str">
        <f>D5</f>
        <v>leden-září</v>
      </c>
      <c r="K49" s="715"/>
      <c r="L49" s="715"/>
      <c r="M49" s="715"/>
      <c r="N49" s="715"/>
      <c r="O49" s="716"/>
      <c r="P49" s="52"/>
      <c r="Q49" s="702" t="str">
        <f>D6</f>
        <v xml:space="preserve">leden-srpen </v>
      </c>
      <c r="R49" s="703"/>
      <c r="S49" s="703"/>
      <c r="T49" s="702" t="str">
        <f>D6</f>
        <v xml:space="preserve">leden-srpen </v>
      </c>
      <c r="U49" s="703"/>
      <c r="V49" s="704"/>
      <c r="X49" s="702" t="str">
        <f>G5</f>
        <v>září</v>
      </c>
      <c r="Y49" s="703"/>
      <c r="Z49" s="703"/>
      <c r="AA49" s="702" t="str">
        <f>G5</f>
        <v>září</v>
      </c>
      <c r="AB49" s="703"/>
      <c r="AC49" s="704"/>
      <c r="AE49" s="714" t="str">
        <f>G5</f>
        <v>září</v>
      </c>
      <c r="AF49" s="715"/>
      <c r="AG49" s="715"/>
      <c r="AH49" s="715"/>
      <c r="AI49" s="715"/>
      <c r="AJ49" s="716"/>
      <c r="AL49" s="773" t="s">
        <v>134</v>
      </c>
      <c r="AM49" s="774"/>
      <c r="AN49" s="774"/>
      <c r="AO49" s="774"/>
      <c r="AP49" s="774"/>
      <c r="AQ49" s="774"/>
      <c r="AR49" s="775"/>
      <c r="AT49" s="773" t="str">
        <f>G5</f>
        <v>září</v>
      </c>
      <c r="AU49" s="774"/>
      <c r="AV49" s="774"/>
      <c r="AW49" s="774"/>
      <c r="AX49" s="774"/>
      <c r="AY49" s="774"/>
      <c r="AZ49" s="775"/>
    </row>
    <row r="50" spans="3:52" ht="15.05" customHeight="1" x14ac:dyDescent="0.3">
      <c r="C50" s="699"/>
      <c r="D50" s="48"/>
      <c r="E50" s="47"/>
      <c r="F50" s="49"/>
      <c r="G50" s="47"/>
      <c r="H50" s="47"/>
      <c r="I50" s="49"/>
      <c r="J50" s="714"/>
      <c r="K50" s="715"/>
      <c r="L50" s="715"/>
      <c r="M50" s="715"/>
      <c r="N50" s="715"/>
      <c r="O50" s="716"/>
      <c r="P50" s="52"/>
      <c r="Q50" s="44"/>
      <c r="R50" s="45"/>
      <c r="S50" s="45"/>
      <c r="T50" s="44"/>
      <c r="U50" s="45"/>
      <c r="V50" s="46"/>
      <c r="X50" s="44"/>
      <c r="Y50" s="45"/>
      <c r="Z50" s="45"/>
      <c r="AA50" s="44"/>
      <c r="AB50" s="45"/>
      <c r="AC50" s="46"/>
      <c r="AE50" s="714"/>
      <c r="AF50" s="715"/>
      <c r="AG50" s="715"/>
      <c r="AH50" s="715"/>
      <c r="AI50" s="715"/>
      <c r="AJ50" s="716"/>
      <c r="AL50" s="776"/>
      <c r="AM50" s="774"/>
      <c r="AN50" s="774"/>
      <c r="AO50" s="774"/>
      <c r="AP50" s="774"/>
      <c r="AQ50" s="774"/>
      <c r="AR50" s="775"/>
      <c r="AT50" s="776"/>
      <c r="AU50" s="774"/>
      <c r="AV50" s="774"/>
      <c r="AW50" s="774"/>
      <c r="AX50" s="774"/>
      <c r="AY50" s="774"/>
      <c r="AZ50" s="775"/>
    </row>
    <row r="51" spans="3:52" ht="15.05" customHeight="1" x14ac:dyDescent="0.3">
      <c r="C51" s="699"/>
      <c r="D51" s="696" t="s">
        <v>93</v>
      </c>
      <c r="E51" s="653" t="s">
        <v>112</v>
      </c>
      <c r="F51" s="687" t="s">
        <v>106</v>
      </c>
      <c r="G51" s="51" t="s">
        <v>93</v>
      </c>
      <c r="H51" s="50" t="s">
        <v>112</v>
      </c>
      <c r="I51" s="50" t="s">
        <v>106</v>
      </c>
      <c r="J51" s="710" t="s">
        <v>93</v>
      </c>
      <c r="K51" s="711"/>
      <c r="L51" s="711" t="s">
        <v>94</v>
      </c>
      <c r="M51" s="711"/>
      <c r="N51" s="711" t="s">
        <v>95</v>
      </c>
      <c r="O51" s="712"/>
      <c r="P51" s="52"/>
      <c r="Q51" s="51" t="s">
        <v>93</v>
      </c>
      <c r="R51" s="50" t="s">
        <v>112</v>
      </c>
      <c r="S51" s="50" t="s">
        <v>106</v>
      </c>
      <c r="T51" s="51" t="s">
        <v>93</v>
      </c>
      <c r="U51" s="50" t="s">
        <v>112</v>
      </c>
      <c r="V51" s="55" t="s">
        <v>106</v>
      </c>
      <c r="X51" s="51" t="s">
        <v>93</v>
      </c>
      <c r="Y51" s="50" t="s">
        <v>112</v>
      </c>
      <c r="Z51" s="50" t="s">
        <v>106</v>
      </c>
      <c r="AA51" s="51" t="s">
        <v>93</v>
      </c>
      <c r="AB51" s="50" t="s">
        <v>112</v>
      </c>
      <c r="AC51" s="55" t="s">
        <v>106</v>
      </c>
      <c r="AE51" s="710" t="s">
        <v>93</v>
      </c>
      <c r="AF51" s="711"/>
      <c r="AG51" s="711" t="s">
        <v>94</v>
      </c>
      <c r="AH51" s="711"/>
      <c r="AI51" s="711" t="s">
        <v>95</v>
      </c>
      <c r="AJ51" s="712"/>
      <c r="AL51" s="777" t="s">
        <v>282</v>
      </c>
      <c r="AM51" s="778"/>
      <c r="AN51" s="778"/>
      <c r="AO51" s="778"/>
      <c r="AP51" s="778"/>
      <c r="AQ51" s="778"/>
      <c r="AR51" s="779"/>
      <c r="AT51" s="777" t="s">
        <v>282</v>
      </c>
      <c r="AU51" s="778"/>
      <c r="AV51" s="778"/>
      <c r="AW51" s="778"/>
      <c r="AX51" s="778"/>
      <c r="AY51" s="778"/>
      <c r="AZ51" s="779"/>
    </row>
    <row r="52" spans="3:52" ht="15.05" customHeight="1" x14ac:dyDescent="0.3">
      <c r="C52" s="700"/>
      <c r="D52" s="696"/>
      <c r="E52" s="653"/>
      <c r="F52" s="687"/>
      <c r="G52" s="42"/>
      <c r="H52" s="42"/>
      <c r="I52" s="43"/>
      <c r="J52" s="41" t="s">
        <v>110</v>
      </c>
      <c r="K52" s="93" t="s">
        <v>111</v>
      </c>
      <c r="L52" s="93" t="s">
        <v>110</v>
      </c>
      <c r="M52" s="106" t="s">
        <v>111</v>
      </c>
      <c r="N52" s="104" t="s">
        <v>110</v>
      </c>
      <c r="O52" s="101" t="s">
        <v>111</v>
      </c>
      <c r="P52" s="52"/>
      <c r="Q52" s="51"/>
      <c r="R52" s="99"/>
      <c r="S52" s="55"/>
      <c r="T52" s="51"/>
      <c r="U52" s="99"/>
      <c r="V52" s="55"/>
      <c r="X52" s="51"/>
      <c r="Y52" s="99"/>
      <c r="Z52" s="55"/>
      <c r="AA52" s="51"/>
      <c r="AB52" s="89"/>
      <c r="AC52" s="55"/>
      <c r="AE52" s="41" t="s">
        <v>110</v>
      </c>
      <c r="AF52" s="103" t="s">
        <v>111</v>
      </c>
      <c r="AG52" s="103" t="s">
        <v>110</v>
      </c>
      <c r="AH52" s="103" t="s">
        <v>111</v>
      </c>
      <c r="AI52" s="103" t="s">
        <v>110</v>
      </c>
      <c r="AJ52" s="101" t="s">
        <v>111</v>
      </c>
      <c r="AL52" s="514" t="s">
        <v>281</v>
      </c>
      <c r="AM52" s="493" t="s">
        <v>277</v>
      </c>
      <c r="AN52" s="515" t="s">
        <v>278</v>
      </c>
      <c r="AO52" s="494" t="s">
        <v>276</v>
      </c>
      <c r="AP52" s="515" t="s">
        <v>278</v>
      </c>
      <c r="AQ52" s="515" t="s">
        <v>291</v>
      </c>
      <c r="AR52" s="516" t="s">
        <v>279</v>
      </c>
      <c r="AT52" s="514" t="s">
        <v>281</v>
      </c>
      <c r="AU52" s="493" t="s">
        <v>277</v>
      </c>
      <c r="AV52" s="515" t="s">
        <v>278</v>
      </c>
      <c r="AW52" s="494" t="s">
        <v>276</v>
      </c>
      <c r="AX52" s="515" t="s">
        <v>278</v>
      </c>
      <c r="AY52" s="515" t="s">
        <v>290</v>
      </c>
      <c r="AZ52" s="516" t="s">
        <v>279</v>
      </c>
    </row>
    <row r="53" spans="3:52" x14ac:dyDescent="0.3">
      <c r="C53" s="127" t="s">
        <v>98</v>
      </c>
      <c r="D53" s="335">
        <v>3157</v>
      </c>
      <c r="E53" s="336">
        <v>238</v>
      </c>
      <c r="F53" s="341">
        <v>3002</v>
      </c>
      <c r="G53" s="337">
        <v>3193</v>
      </c>
      <c r="H53" s="338">
        <v>406</v>
      </c>
      <c r="I53" s="564">
        <v>2834</v>
      </c>
      <c r="J53" s="181">
        <f>D53/G53-1</f>
        <v>-1.1274663326025669E-2</v>
      </c>
      <c r="K53" s="185">
        <f>D53-G53</f>
        <v>-36</v>
      </c>
      <c r="L53" s="181">
        <f>E53/H53-1</f>
        <v>-0.41379310344827591</v>
      </c>
      <c r="M53" s="186">
        <f>E53-H53</f>
        <v>-168</v>
      </c>
      <c r="N53" s="187">
        <f>F53/I53-1</f>
        <v>5.9280169371912494E-2</v>
      </c>
      <c r="O53" s="188">
        <f>F53-I53</f>
        <v>168</v>
      </c>
      <c r="P53" s="52"/>
      <c r="Q53" s="335">
        <v>2738</v>
      </c>
      <c r="R53" s="336">
        <v>225</v>
      </c>
      <c r="S53" s="341">
        <v>2549</v>
      </c>
      <c r="T53" s="337">
        <v>2713</v>
      </c>
      <c r="U53" s="338">
        <v>339</v>
      </c>
      <c r="V53" s="564">
        <v>2415</v>
      </c>
      <c r="X53" s="163">
        <f>D53-Q53</f>
        <v>419</v>
      </c>
      <c r="Y53" s="138">
        <f t="shared" ref="Y53:Y56" si="26">E53-R53</f>
        <v>13</v>
      </c>
      <c r="Z53" s="165">
        <f t="shared" ref="Z53:Z56" si="27">F53-S53</f>
        <v>453</v>
      </c>
      <c r="AA53" s="164">
        <f>G53-T53</f>
        <v>480</v>
      </c>
      <c r="AB53" s="138">
        <f t="shared" ref="AB53:AB56" si="28">H53-U53</f>
        <v>67</v>
      </c>
      <c r="AC53" s="165">
        <f t="shared" ref="AC53:AC56" si="29">I53-V53</f>
        <v>419</v>
      </c>
      <c r="AE53" s="181">
        <f>X53/AA53-1</f>
        <v>-0.12708333333333333</v>
      </c>
      <c r="AF53" s="185">
        <f>X53-AA53</f>
        <v>-61</v>
      </c>
      <c r="AG53" s="181">
        <f>Y53/AB53-1</f>
        <v>-0.80597014925373134</v>
      </c>
      <c r="AH53" s="186">
        <f>Y53-AB53</f>
        <v>-54</v>
      </c>
      <c r="AI53" s="187">
        <f>Z53/AC53-1</f>
        <v>8.1145584725536901E-2</v>
      </c>
      <c r="AJ53" s="188">
        <f>Z53-AC53</f>
        <v>34</v>
      </c>
      <c r="AL53" s="780">
        <f>D57</f>
        <v>3475</v>
      </c>
      <c r="AM53" s="326">
        <v>0</v>
      </c>
      <c r="AN53" s="588">
        <f>AM53/AL53</f>
        <v>0</v>
      </c>
      <c r="AO53" s="326">
        <v>0</v>
      </c>
      <c r="AP53" s="592">
        <f>AO53/AL53</f>
        <v>0</v>
      </c>
      <c r="AQ53" s="556">
        <f>AM53+AO53</f>
        <v>0</v>
      </c>
      <c r="AR53" s="595">
        <f>AQ53/AL53</f>
        <v>0</v>
      </c>
      <c r="AT53" s="780">
        <f>X57</f>
        <v>491</v>
      </c>
      <c r="AU53" s="487">
        <v>0</v>
      </c>
      <c r="AV53" s="588">
        <f>AU53/AT53</f>
        <v>0</v>
      </c>
      <c r="AW53" s="491">
        <v>0</v>
      </c>
      <c r="AX53" s="592">
        <f>AW53/AT53</f>
        <v>0</v>
      </c>
      <c r="AY53" s="556">
        <f>AU53+AW53</f>
        <v>0</v>
      </c>
      <c r="AZ53" s="595">
        <f>AY53/AT53</f>
        <v>0</v>
      </c>
    </row>
    <row r="54" spans="3:52" x14ac:dyDescent="0.3">
      <c r="C54" s="127" t="s">
        <v>99</v>
      </c>
      <c r="D54" s="337">
        <v>302</v>
      </c>
      <c r="E54" s="338">
        <v>141</v>
      </c>
      <c r="F54" s="564">
        <v>161</v>
      </c>
      <c r="G54" s="337">
        <v>305</v>
      </c>
      <c r="H54" s="338">
        <v>253</v>
      </c>
      <c r="I54" s="564">
        <v>52</v>
      </c>
      <c r="J54" s="182">
        <f t="shared" ref="J54:J56" si="30">D54/G54-1</f>
        <v>-9.8360655737704805E-3</v>
      </c>
      <c r="K54" s="193">
        <f t="shared" ref="K54:K57" si="31">D54-G54</f>
        <v>-3</v>
      </c>
      <c r="L54" s="182">
        <f t="shared" ref="L54:L57" si="32">E54/H54-1</f>
        <v>-0.44268774703557312</v>
      </c>
      <c r="M54" s="194">
        <f t="shared" ref="M54:M57" si="33">E54-H54</f>
        <v>-112</v>
      </c>
      <c r="N54" s="195">
        <f t="shared" ref="N54:N57" si="34">F54/I54-1</f>
        <v>2.0961538461538463</v>
      </c>
      <c r="O54" s="196">
        <f t="shared" ref="O54:O57" si="35">F54-I54</f>
        <v>109</v>
      </c>
      <c r="P54" s="52"/>
      <c r="Q54" s="337">
        <v>233</v>
      </c>
      <c r="R54" s="338">
        <v>141</v>
      </c>
      <c r="S54" s="564">
        <v>92</v>
      </c>
      <c r="T54" s="337">
        <v>279</v>
      </c>
      <c r="U54" s="338">
        <v>232</v>
      </c>
      <c r="V54" s="564">
        <v>47</v>
      </c>
      <c r="X54" s="166">
        <f>D54-Q54</f>
        <v>69</v>
      </c>
      <c r="Y54" s="139">
        <f t="shared" si="26"/>
        <v>0</v>
      </c>
      <c r="Z54" s="168">
        <f t="shared" si="27"/>
        <v>69</v>
      </c>
      <c r="AA54" s="167">
        <f t="shared" ref="AA54:AA56" si="36">G54-T54</f>
        <v>26</v>
      </c>
      <c r="AB54" s="139">
        <f>H54-U54</f>
        <v>21</v>
      </c>
      <c r="AC54" s="168">
        <f>I54-V54</f>
        <v>5</v>
      </c>
      <c r="AE54" s="182">
        <f t="shared" ref="AE54:AE57" si="37">X54/AA54-1</f>
        <v>1.6538461538461537</v>
      </c>
      <c r="AF54" s="193">
        <f>X54-AA54</f>
        <v>43</v>
      </c>
      <c r="AG54" s="182">
        <f t="shared" ref="AG54:AG57" si="38">Y54/AB54-1</f>
        <v>-1</v>
      </c>
      <c r="AH54" s="194">
        <f t="shared" ref="AH54:AH57" si="39">Y54-AB54</f>
        <v>-21</v>
      </c>
      <c r="AI54" s="195">
        <f t="shared" ref="AI54:AI57" si="40">Z54/AC54-1</f>
        <v>12.8</v>
      </c>
      <c r="AJ54" s="196">
        <f t="shared" ref="AJ54:AJ57" si="41">Z54-AC54</f>
        <v>64</v>
      </c>
      <c r="AL54" s="781"/>
      <c r="AM54" s="496">
        <v>53</v>
      </c>
      <c r="AN54" s="589">
        <f>AM54/AL53</f>
        <v>1.5251798561151079E-2</v>
      </c>
      <c r="AO54" s="496">
        <v>0</v>
      </c>
      <c r="AP54" s="593">
        <f>AO54/AL53</f>
        <v>0</v>
      </c>
      <c r="AQ54" s="557">
        <f>AM54+AO54</f>
        <v>53</v>
      </c>
      <c r="AR54" s="596">
        <f>AQ54/AL53</f>
        <v>1.5251798561151079E-2</v>
      </c>
      <c r="AT54" s="781"/>
      <c r="AU54" s="327">
        <v>5</v>
      </c>
      <c r="AV54" s="589">
        <f>AU54/AT53</f>
        <v>1.0183299389002037E-2</v>
      </c>
      <c r="AW54" s="490">
        <v>0</v>
      </c>
      <c r="AX54" s="593">
        <f>AW54/AT53</f>
        <v>0</v>
      </c>
      <c r="AY54" s="557">
        <f>AU54+AW54</f>
        <v>5</v>
      </c>
      <c r="AZ54" s="596">
        <f>AY54/AT53</f>
        <v>1.0183299389002037E-2</v>
      </c>
    </row>
    <row r="55" spans="3:52" x14ac:dyDescent="0.3">
      <c r="C55" s="127" t="s">
        <v>275</v>
      </c>
      <c r="D55" s="337">
        <v>0</v>
      </c>
      <c r="E55" s="338">
        <v>22</v>
      </c>
      <c r="F55" s="564">
        <v>0</v>
      </c>
      <c r="G55" s="337">
        <v>0</v>
      </c>
      <c r="H55" s="338">
        <v>0</v>
      </c>
      <c r="I55" s="564">
        <v>0</v>
      </c>
      <c r="J55" s="182" t="e">
        <f t="shared" si="30"/>
        <v>#DIV/0!</v>
      </c>
      <c r="K55" s="193">
        <f t="shared" si="31"/>
        <v>0</v>
      </c>
      <c r="L55" s="182" t="e">
        <f t="shared" si="32"/>
        <v>#DIV/0!</v>
      </c>
      <c r="M55" s="194">
        <f t="shared" si="33"/>
        <v>22</v>
      </c>
      <c r="N55" s="195" t="e">
        <f t="shared" si="34"/>
        <v>#DIV/0!</v>
      </c>
      <c r="O55" s="196">
        <f t="shared" si="35"/>
        <v>0</v>
      </c>
      <c r="P55" s="52"/>
      <c r="Q55" s="337">
        <v>0</v>
      </c>
      <c r="R55" s="338">
        <v>20</v>
      </c>
      <c r="S55" s="564">
        <v>0</v>
      </c>
      <c r="T55" s="337">
        <v>0</v>
      </c>
      <c r="U55" s="338">
        <v>0</v>
      </c>
      <c r="V55" s="564">
        <v>0</v>
      </c>
      <c r="X55" s="166">
        <f>D55-Q55</f>
        <v>0</v>
      </c>
      <c r="Y55" s="139">
        <f t="shared" si="26"/>
        <v>2</v>
      </c>
      <c r="Z55" s="168">
        <f t="shared" si="27"/>
        <v>0</v>
      </c>
      <c r="AA55" s="167">
        <f t="shared" si="36"/>
        <v>0</v>
      </c>
      <c r="AB55" s="139">
        <f>H55-U55</f>
        <v>0</v>
      </c>
      <c r="AC55" s="168">
        <f>I55-V55</f>
        <v>0</v>
      </c>
      <c r="AE55" s="182" t="e">
        <f t="shared" si="37"/>
        <v>#DIV/0!</v>
      </c>
      <c r="AF55" s="193">
        <f t="shared" ref="AF55:AF57" si="42">X55-AA55</f>
        <v>0</v>
      </c>
      <c r="AG55" s="182" t="e">
        <f t="shared" si="38"/>
        <v>#DIV/0!</v>
      </c>
      <c r="AH55" s="194">
        <f t="shared" si="39"/>
        <v>2</v>
      </c>
      <c r="AI55" s="195" t="e">
        <f t="shared" si="40"/>
        <v>#DIV/0!</v>
      </c>
      <c r="AJ55" s="196">
        <f t="shared" si="41"/>
        <v>0</v>
      </c>
      <c r="AL55" s="781"/>
      <c r="AM55" s="339">
        <v>0</v>
      </c>
      <c r="AN55" s="589">
        <f>AM55/AL53</f>
        <v>0</v>
      </c>
      <c r="AO55" s="326">
        <v>0</v>
      </c>
      <c r="AP55" s="600">
        <f>AO55/AL53</f>
        <v>0</v>
      </c>
      <c r="AQ55" s="559">
        <f>AM55+AO55</f>
        <v>0</v>
      </c>
      <c r="AR55" s="601">
        <f>AQ55/AL53</f>
        <v>0</v>
      </c>
      <c r="AT55" s="781"/>
      <c r="AU55" s="326">
        <v>0</v>
      </c>
      <c r="AV55" s="603">
        <f>AU55/AT53</f>
        <v>0</v>
      </c>
      <c r="AW55" s="495">
        <v>0</v>
      </c>
      <c r="AX55" s="600">
        <f>AW55/AT53</f>
        <v>0</v>
      </c>
      <c r="AY55" s="557">
        <f>AU55+AW55</f>
        <v>0</v>
      </c>
      <c r="AZ55" s="601">
        <f>AY55/AT53</f>
        <v>0</v>
      </c>
    </row>
    <row r="56" spans="3:52" x14ac:dyDescent="0.3">
      <c r="C56" s="127" t="s">
        <v>88</v>
      </c>
      <c r="D56" s="339">
        <v>16</v>
      </c>
      <c r="E56" s="340">
        <v>0</v>
      </c>
      <c r="F56" s="564">
        <v>16</v>
      </c>
      <c r="G56" s="337">
        <v>18</v>
      </c>
      <c r="H56" s="338">
        <v>0</v>
      </c>
      <c r="I56" s="564">
        <v>18</v>
      </c>
      <c r="J56" s="183">
        <f t="shared" si="30"/>
        <v>-0.11111111111111116</v>
      </c>
      <c r="K56" s="189">
        <f t="shared" si="31"/>
        <v>-2</v>
      </c>
      <c r="L56" s="183" t="e">
        <f t="shared" si="32"/>
        <v>#DIV/0!</v>
      </c>
      <c r="M56" s="190">
        <f t="shared" si="33"/>
        <v>0</v>
      </c>
      <c r="N56" s="191">
        <f t="shared" si="34"/>
        <v>-0.11111111111111116</v>
      </c>
      <c r="O56" s="192">
        <f t="shared" si="35"/>
        <v>-2</v>
      </c>
      <c r="P56" s="52"/>
      <c r="Q56" s="339">
        <v>13</v>
      </c>
      <c r="R56" s="340">
        <v>0</v>
      </c>
      <c r="S56" s="564">
        <v>13</v>
      </c>
      <c r="T56" s="337">
        <v>17</v>
      </c>
      <c r="U56" s="338">
        <v>0</v>
      </c>
      <c r="V56" s="564">
        <v>17</v>
      </c>
      <c r="X56" s="166">
        <f>D56-Q56</f>
        <v>3</v>
      </c>
      <c r="Y56" s="139">
        <f t="shared" si="26"/>
        <v>0</v>
      </c>
      <c r="Z56" s="168">
        <f t="shared" si="27"/>
        <v>3</v>
      </c>
      <c r="AA56" s="167">
        <f t="shared" si="36"/>
        <v>1</v>
      </c>
      <c r="AB56" s="139">
        <f t="shared" si="28"/>
        <v>0</v>
      </c>
      <c r="AC56" s="168">
        <f t="shared" si="29"/>
        <v>1</v>
      </c>
      <c r="AE56" s="183">
        <f t="shared" si="37"/>
        <v>2</v>
      </c>
      <c r="AF56" s="189">
        <f t="shared" si="42"/>
        <v>2</v>
      </c>
      <c r="AG56" s="183" t="e">
        <f t="shared" si="38"/>
        <v>#DIV/0!</v>
      </c>
      <c r="AH56" s="190">
        <f t="shared" si="39"/>
        <v>0</v>
      </c>
      <c r="AI56" s="191">
        <f t="shared" si="40"/>
        <v>2</v>
      </c>
      <c r="AJ56" s="192">
        <f t="shared" si="41"/>
        <v>2</v>
      </c>
      <c r="AL56" s="781"/>
      <c r="AM56" s="496">
        <v>0</v>
      </c>
      <c r="AN56" s="590">
        <f>AM56/AL53</f>
        <v>0</v>
      </c>
      <c r="AO56" s="496">
        <v>0</v>
      </c>
      <c r="AP56" s="594">
        <f>AO56/AL53</f>
        <v>0</v>
      </c>
      <c r="AQ56" s="560">
        <f>AM56+AO56</f>
        <v>0</v>
      </c>
      <c r="AR56" s="602">
        <f>AQ56/AL53</f>
        <v>0</v>
      </c>
      <c r="AT56" s="799"/>
      <c r="AU56" s="326">
        <v>0</v>
      </c>
      <c r="AV56" s="603">
        <f>AU56/AT53</f>
        <v>0</v>
      </c>
      <c r="AW56" s="492">
        <v>0</v>
      </c>
      <c r="AX56" s="600">
        <f>AW56/AT53</f>
        <v>0</v>
      </c>
      <c r="AY56" s="561">
        <f>AU56+AW56</f>
        <v>0</v>
      </c>
      <c r="AZ56" s="601">
        <f>AY56/AT53</f>
        <v>0</v>
      </c>
    </row>
    <row r="57" spans="3:52" ht="33.049999999999997" customHeight="1" x14ac:dyDescent="0.3">
      <c r="C57" s="79" t="s">
        <v>83</v>
      </c>
      <c r="D57" s="177">
        <f t="shared" ref="D57:I57" si="43">SUM(D53:D56)</f>
        <v>3475</v>
      </c>
      <c r="E57" s="177">
        <f t="shared" si="43"/>
        <v>401</v>
      </c>
      <c r="F57" s="177">
        <f t="shared" si="43"/>
        <v>3179</v>
      </c>
      <c r="G57" s="177">
        <f t="shared" si="43"/>
        <v>3516</v>
      </c>
      <c r="H57" s="177">
        <f t="shared" si="43"/>
        <v>659</v>
      </c>
      <c r="I57" s="177">
        <f t="shared" si="43"/>
        <v>2904</v>
      </c>
      <c r="J57" s="184">
        <f>D57/G57-1</f>
        <v>-1.1660978384527843E-2</v>
      </c>
      <c r="K57" s="197">
        <f t="shared" si="31"/>
        <v>-41</v>
      </c>
      <c r="L57" s="184">
        <f t="shared" si="32"/>
        <v>-0.39150227617602429</v>
      </c>
      <c r="M57" s="175">
        <f t="shared" si="33"/>
        <v>-258</v>
      </c>
      <c r="N57" s="198">
        <f t="shared" si="34"/>
        <v>9.4696969696969724E-2</v>
      </c>
      <c r="O57" s="176">
        <f t="shared" si="35"/>
        <v>275</v>
      </c>
      <c r="P57" s="52"/>
      <c r="Q57" s="199">
        <f>SUM(Q53:Q56)</f>
        <v>2984</v>
      </c>
      <c r="R57" s="180">
        <f t="shared" ref="R57:V57" si="44">SUM(R53:R56)</f>
        <v>386</v>
      </c>
      <c r="S57" s="179">
        <f t="shared" si="44"/>
        <v>2654</v>
      </c>
      <c r="T57" s="199">
        <f t="shared" si="44"/>
        <v>3009</v>
      </c>
      <c r="U57" s="200">
        <f t="shared" si="44"/>
        <v>571</v>
      </c>
      <c r="V57" s="178">
        <f t="shared" si="44"/>
        <v>2479</v>
      </c>
      <c r="X57" s="199">
        <f>SUM(X53:X56)</f>
        <v>491</v>
      </c>
      <c r="Y57" s="180">
        <f t="shared" ref="Y57:Z57" si="45">SUM(Y53:Y56)</f>
        <v>15</v>
      </c>
      <c r="Z57" s="179">
        <f t="shared" si="45"/>
        <v>525</v>
      </c>
      <c r="AA57" s="199">
        <f>SUM(AA53:AA56)</f>
        <v>507</v>
      </c>
      <c r="AB57" s="200">
        <f t="shared" ref="AB57:AC57" si="46">SUM(AB53:AB56)</f>
        <v>88</v>
      </c>
      <c r="AC57" s="178">
        <f t="shared" si="46"/>
        <v>425</v>
      </c>
      <c r="AE57" s="184">
        <f t="shared" si="37"/>
        <v>-3.1558185404339301E-2</v>
      </c>
      <c r="AF57" s="197">
        <f t="shared" si="42"/>
        <v>-16</v>
      </c>
      <c r="AG57" s="184">
        <f t="shared" si="38"/>
        <v>-0.82954545454545459</v>
      </c>
      <c r="AH57" s="175">
        <f t="shared" si="39"/>
        <v>-73</v>
      </c>
      <c r="AI57" s="198">
        <f t="shared" si="40"/>
        <v>0.23529411764705888</v>
      </c>
      <c r="AJ57" s="176">
        <f t="shared" si="41"/>
        <v>100</v>
      </c>
      <c r="AL57" s="488"/>
      <c r="AM57" s="180">
        <f>SUM(AM53:AM56)</f>
        <v>53</v>
      </c>
      <c r="AN57" s="599">
        <f>AM57/AL53</f>
        <v>1.5251798561151079E-2</v>
      </c>
      <c r="AO57" s="180">
        <f>SUM(AO53:AO56)</f>
        <v>0</v>
      </c>
      <c r="AP57" s="591">
        <f>AO57/AL53</f>
        <v>0</v>
      </c>
      <c r="AQ57" s="180">
        <f t="shared" ref="AQ57" si="47">AM57+AO57</f>
        <v>53</v>
      </c>
      <c r="AR57" s="598">
        <f>AQ57/AL53</f>
        <v>1.5251798561151079E-2</v>
      </c>
      <c r="AT57" s="488"/>
      <c r="AU57" s="180">
        <f>SUM(AU53:AU56)</f>
        <v>5</v>
      </c>
      <c r="AV57" s="599">
        <f>AU57/AT53</f>
        <v>1.0183299389002037E-2</v>
      </c>
      <c r="AW57" s="180">
        <f>SUM(AW53:AW56)</f>
        <v>0</v>
      </c>
      <c r="AX57" s="591">
        <f>AW57/AT53</f>
        <v>0</v>
      </c>
      <c r="AY57" s="180">
        <f>AU57+AW57</f>
        <v>5</v>
      </c>
      <c r="AZ57" s="598">
        <f>AY57/AT53</f>
        <v>1.0183299389002037E-2</v>
      </c>
    </row>
    <row r="58" spans="3:52" x14ac:dyDescent="0.3">
      <c r="J58"/>
      <c r="O58"/>
      <c r="P58" s="52"/>
      <c r="S58" s="21"/>
    </row>
    <row r="59" spans="3:52" ht="15.05" customHeight="1" x14ac:dyDescent="0.3">
      <c r="C59" s="698" t="s">
        <v>117</v>
      </c>
      <c r="D59" s="675" t="str">
        <f>J5</f>
        <v>2021</v>
      </c>
      <c r="E59" s="676"/>
      <c r="F59" s="677"/>
      <c r="G59" s="675" t="str">
        <f>J6</f>
        <v>2020</v>
      </c>
      <c r="H59" s="676"/>
      <c r="I59" s="677"/>
      <c r="J59" s="681" t="str">
        <f>J5</f>
        <v>2021</v>
      </c>
      <c r="K59" s="682"/>
      <c r="L59" s="682"/>
      <c r="M59" s="682"/>
      <c r="N59" s="682"/>
      <c r="O59" s="683"/>
      <c r="P59" s="52"/>
      <c r="Q59" s="675" t="str">
        <f>J5</f>
        <v>2021</v>
      </c>
      <c r="R59" s="676"/>
      <c r="S59" s="677"/>
      <c r="T59" s="675" t="str">
        <f>J6</f>
        <v>2020</v>
      </c>
      <c r="U59" s="676"/>
      <c r="V59" s="677"/>
      <c r="X59" s="675" t="str">
        <f>J5</f>
        <v>2021</v>
      </c>
      <c r="Y59" s="676"/>
      <c r="Z59" s="677"/>
      <c r="AA59" s="675" t="str">
        <f>J6</f>
        <v>2020</v>
      </c>
      <c r="AB59" s="676"/>
      <c r="AC59" s="677"/>
      <c r="AE59" s="681" t="str">
        <f>J5</f>
        <v>2021</v>
      </c>
      <c r="AF59" s="682"/>
      <c r="AG59" s="682"/>
      <c r="AH59" s="682"/>
      <c r="AI59" s="682"/>
      <c r="AJ59" s="683"/>
    </row>
    <row r="60" spans="3:52" ht="15.05" customHeight="1" x14ac:dyDescent="0.3">
      <c r="C60" s="699"/>
      <c r="D60" s="678"/>
      <c r="E60" s="679"/>
      <c r="F60" s="680"/>
      <c r="G60" s="678"/>
      <c r="H60" s="679"/>
      <c r="I60" s="680"/>
      <c r="J60" s="684"/>
      <c r="K60" s="685"/>
      <c r="L60" s="685"/>
      <c r="M60" s="685"/>
      <c r="N60" s="685"/>
      <c r="O60" s="686"/>
      <c r="P60" s="52"/>
      <c r="Q60" s="678"/>
      <c r="R60" s="679"/>
      <c r="S60" s="680"/>
      <c r="T60" s="678"/>
      <c r="U60" s="679"/>
      <c r="V60" s="680"/>
      <c r="X60" s="678"/>
      <c r="Y60" s="679"/>
      <c r="Z60" s="680"/>
      <c r="AA60" s="678"/>
      <c r="AB60" s="679"/>
      <c r="AC60" s="680"/>
      <c r="AE60" s="684"/>
      <c r="AF60" s="685"/>
      <c r="AG60" s="685"/>
      <c r="AH60" s="685"/>
      <c r="AI60" s="685"/>
      <c r="AJ60" s="686"/>
    </row>
    <row r="61" spans="3:52" ht="15.05" customHeight="1" x14ac:dyDescent="0.3">
      <c r="C61" s="699"/>
      <c r="D61" s="689" t="str">
        <f>D5</f>
        <v>leden-září</v>
      </c>
      <c r="E61" s="690"/>
      <c r="F61" s="691"/>
      <c r="G61" s="692" t="str">
        <f>D5</f>
        <v>leden-září</v>
      </c>
      <c r="H61" s="693"/>
      <c r="I61" s="694"/>
      <c r="J61" s="714" t="str">
        <f>D5</f>
        <v>leden-září</v>
      </c>
      <c r="K61" s="715"/>
      <c r="L61" s="715"/>
      <c r="M61" s="715"/>
      <c r="N61" s="715"/>
      <c r="O61" s="716"/>
      <c r="P61" s="52"/>
      <c r="Q61" s="702" t="str">
        <f>D6</f>
        <v xml:space="preserve">leden-srpen </v>
      </c>
      <c r="R61" s="703"/>
      <c r="S61" s="703"/>
      <c r="T61" s="702" t="str">
        <f>D6</f>
        <v xml:space="preserve">leden-srpen </v>
      </c>
      <c r="U61" s="703"/>
      <c r="V61" s="704"/>
      <c r="X61" s="702" t="str">
        <f>G5</f>
        <v>září</v>
      </c>
      <c r="Y61" s="703"/>
      <c r="Z61" s="703"/>
      <c r="AA61" s="702" t="str">
        <f>G5</f>
        <v>září</v>
      </c>
      <c r="AB61" s="703"/>
      <c r="AC61" s="704"/>
      <c r="AE61" s="714" t="str">
        <f>G5</f>
        <v>září</v>
      </c>
      <c r="AF61" s="715"/>
      <c r="AG61" s="715"/>
      <c r="AH61" s="715"/>
      <c r="AI61" s="715"/>
      <c r="AJ61" s="716"/>
    </row>
    <row r="62" spans="3:52" ht="15.05" customHeight="1" x14ac:dyDescent="0.3">
      <c r="C62" s="699"/>
      <c r="D62" s="48"/>
      <c r="E62" s="47"/>
      <c r="F62" s="49"/>
      <c r="G62" s="47"/>
      <c r="H62" s="47"/>
      <c r="I62" s="49"/>
      <c r="J62" s="714"/>
      <c r="K62" s="715"/>
      <c r="L62" s="715"/>
      <c r="M62" s="715"/>
      <c r="N62" s="715"/>
      <c r="O62" s="716"/>
      <c r="P62" s="52"/>
      <c r="Q62" s="44"/>
      <c r="R62" s="45"/>
      <c r="S62" s="45"/>
      <c r="T62" s="44"/>
      <c r="U62" s="45"/>
      <c r="V62" s="46"/>
      <c r="X62" s="44"/>
      <c r="Y62" s="45"/>
      <c r="Z62" s="45"/>
      <c r="AA62" s="44"/>
      <c r="AB62" s="45"/>
      <c r="AC62" s="46"/>
      <c r="AE62" s="714"/>
      <c r="AF62" s="715"/>
      <c r="AG62" s="715"/>
      <c r="AH62" s="715"/>
      <c r="AI62" s="715"/>
      <c r="AJ62" s="716"/>
    </row>
    <row r="63" spans="3:52" ht="15.05" customHeight="1" x14ac:dyDescent="0.3">
      <c r="C63" s="699"/>
      <c r="D63" s="696" t="s">
        <v>93</v>
      </c>
      <c r="E63" s="653" t="s">
        <v>112</v>
      </c>
      <c r="F63" s="687" t="s">
        <v>106</v>
      </c>
      <c r="G63" s="72" t="s">
        <v>93</v>
      </c>
      <c r="H63" s="73" t="s">
        <v>112</v>
      </c>
      <c r="I63" s="73" t="s">
        <v>106</v>
      </c>
      <c r="J63" s="710" t="s">
        <v>93</v>
      </c>
      <c r="K63" s="711"/>
      <c r="L63" s="711" t="s">
        <v>94</v>
      </c>
      <c r="M63" s="711"/>
      <c r="N63" s="711" t="s">
        <v>95</v>
      </c>
      <c r="O63" s="712"/>
      <c r="P63" s="52"/>
      <c r="Q63" s="51" t="s">
        <v>93</v>
      </c>
      <c r="R63" s="50" t="s">
        <v>112</v>
      </c>
      <c r="S63" s="50" t="s">
        <v>106</v>
      </c>
      <c r="T63" s="51" t="s">
        <v>93</v>
      </c>
      <c r="U63" s="50" t="s">
        <v>112</v>
      </c>
      <c r="V63" s="55" t="s">
        <v>106</v>
      </c>
      <c r="X63" s="51" t="s">
        <v>93</v>
      </c>
      <c r="Y63" s="50" t="s">
        <v>112</v>
      </c>
      <c r="Z63" s="50" t="s">
        <v>106</v>
      </c>
      <c r="AA63" s="51" t="s">
        <v>93</v>
      </c>
      <c r="AB63" s="50" t="s">
        <v>112</v>
      </c>
      <c r="AC63" s="55" t="s">
        <v>106</v>
      </c>
      <c r="AE63" s="710" t="s">
        <v>93</v>
      </c>
      <c r="AF63" s="711"/>
      <c r="AG63" s="711" t="s">
        <v>94</v>
      </c>
      <c r="AH63" s="711"/>
      <c r="AI63" s="711" t="s">
        <v>95</v>
      </c>
      <c r="AJ63" s="712"/>
      <c r="AS63" s="291"/>
    </row>
    <row r="64" spans="3:52" ht="15.05" customHeight="1" x14ac:dyDescent="0.3">
      <c r="C64" s="700"/>
      <c r="D64" s="697"/>
      <c r="E64" s="739"/>
      <c r="F64" s="688"/>
      <c r="G64" s="42"/>
      <c r="H64" s="42"/>
      <c r="I64" s="43"/>
      <c r="J64" s="105" t="s">
        <v>110</v>
      </c>
      <c r="K64" s="104" t="s">
        <v>111</v>
      </c>
      <c r="L64" s="93" t="s">
        <v>110</v>
      </c>
      <c r="M64" s="93" t="s">
        <v>111</v>
      </c>
      <c r="N64" s="104" t="s">
        <v>110</v>
      </c>
      <c r="O64" s="101" t="s">
        <v>111</v>
      </c>
      <c r="P64" s="52"/>
      <c r="Q64" s="51"/>
      <c r="R64" s="89"/>
      <c r="S64" s="55"/>
      <c r="T64" s="51"/>
      <c r="U64" s="99"/>
      <c r="V64" s="55"/>
      <c r="X64" s="53"/>
      <c r="Y64" s="42"/>
      <c r="Z64" s="43"/>
      <c r="AA64" s="53"/>
      <c r="AB64" s="42"/>
      <c r="AC64" s="43"/>
      <c r="AE64" s="78" t="s">
        <v>110</v>
      </c>
      <c r="AF64" s="109" t="s">
        <v>111</v>
      </c>
      <c r="AG64" s="109" t="s">
        <v>110</v>
      </c>
      <c r="AH64" s="109" t="s">
        <v>111</v>
      </c>
      <c r="AI64" s="107" t="s">
        <v>110</v>
      </c>
      <c r="AJ64" s="102" t="s">
        <v>111</v>
      </c>
    </row>
    <row r="65" spans="3:36" x14ac:dyDescent="0.3">
      <c r="C65" s="127" t="s">
        <v>100</v>
      </c>
      <c r="D65" s="339">
        <v>811</v>
      </c>
      <c r="E65" s="340">
        <v>658</v>
      </c>
      <c r="F65" s="564">
        <v>153</v>
      </c>
      <c r="G65" s="337">
        <v>379</v>
      </c>
      <c r="H65" s="338">
        <v>289</v>
      </c>
      <c r="I65" s="564">
        <v>90</v>
      </c>
      <c r="J65" s="183">
        <f t="shared" ref="J65" si="48">D65/G65-1</f>
        <v>1.1398416886543536</v>
      </c>
      <c r="K65" s="189">
        <f t="shared" ref="K65:K66" si="49">D65-G65</f>
        <v>432</v>
      </c>
      <c r="L65" s="183">
        <f t="shared" ref="L65:L66" si="50">E65/H65-1</f>
        <v>1.2768166089965396</v>
      </c>
      <c r="M65" s="190">
        <f t="shared" ref="M65:M66" si="51">E65-H65</f>
        <v>369</v>
      </c>
      <c r="N65" s="191">
        <f t="shared" ref="N65:N66" si="52">F65/I65-1</f>
        <v>0.7</v>
      </c>
      <c r="O65" s="192">
        <f t="shared" ref="O65:O66" si="53">F65-I65</f>
        <v>63</v>
      </c>
      <c r="P65" s="52"/>
      <c r="Q65" s="339">
        <v>736</v>
      </c>
      <c r="R65" s="340">
        <v>602</v>
      </c>
      <c r="S65" s="564">
        <v>134</v>
      </c>
      <c r="T65" s="337">
        <v>323</v>
      </c>
      <c r="U65" s="338">
        <v>183</v>
      </c>
      <c r="V65" s="564">
        <v>140</v>
      </c>
      <c r="X65" s="166">
        <f>D65-Q65</f>
        <v>75</v>
      </c>
      <c r="Y65" s="139">
        <f t="shared" ref="Y65" si="54">E65-R65</f>
        <v>56</v>
      </c>
      <c r="Z65" s="168">
        <f t="shared" ref="Z65" si="55">F65-S65</f>
        <v>19</v>
      </c>
      <c r="AA65" s="167">
        <f t="shared" ref="AA65" si="56">G65-T65</f>
        <v>56</v>
      </c>
      <c r="AB65" s="139">
        <f t="shared" ref="AB65" si="57">H65-U65</f>
        <v>106</v>
      </c>
      <c r="AC65" s="168">
        <f t="shared" ref="AC65" si="58">I65-V65</f>
        <v>-50</v>
      </c>
      <c r="AE65" s="183">
        <f t="shared" ref="AE65:AE66" si="59">X65/AA65-1</f>
        <v>0.33928571428571419</v>
      </c>
      <c r="AF65" s="189">
        <f t="shared" ref="AF65:AF66" si="60">X65-AA65</f>
        <v>19</v>
      </c>
      <c r="AG65" s="183">
        <f t="shared" ref="AG65:AG66" si="61">Y65/AB65-1</f>
        <v>-0.47169811320754718</v>
      </c>
      <c r="AH65" s="190">
        <f t="shared" ref="AH65:AH66" si="62">Y65-AB65</f>
        <v>-50</v>
      </c>
      <c r="AI65" s="191">
        <f t="shared" ref="AI65:AI66" si="63">Z65/AC65-1</f>
        <v>-1.38</v>
      </c>
      <c r="AJ65" s="192">
        <f t="shared" ref="AJ65:AJ66" si="64">Z65-AC65</f>
        <v>69</v>
      </c>
    </row>
    <row r="66" spans="3:36" ht="33.049999999999997" customHeight="1" x14ac:dyDescent="0.3">
      <c r="C66" s="133" t="s">
        <v>105</v>
      </c>
      <c r="D66" s="177">
        <f>SUM(D65)</f>
        <v>811</v>
      </c>
      <c r="E66" s="177">
        <f t="shared" ref="E66:I66" si="65">SUM(E65)</f>
        <v>658</v>
      </c>
      <c r="F66" s="177">
        <f t="shared" si="65"/>
        <v>153</v>
      </c>
      <c r="G66" s="177">
        <f t="shared" si="65"/>
        <v>379</v>
      </c>
      <c r="H66" s="177">
        <f t="shared" si="65"/>
        <v>289</v>
      </c>
      <c r="I66" s="177">
        <f t="shared" si="65"/>
        <v>90</v>
      </c>
      <c r="J66" s="184">
        <f>D66/G66-1</f>
        <v>1.1398416886543536</v>
      </c>
      <c r="K66" s="197">
        <f t="shared" si="49"/>
        <v>432</v>
      </c>
      <c r="L66" s="184">
        <f t="shared" si="50"/>
        <v>1.2768166089965396</v>
      </c>
      <c r="M66" s="175">
        <f t="shared" si="51"/>
        <v>369</v>
      </c>
      <c r="N66" s="198">
        <f t="shared" si="52"/>
        <v>0.7</v>
      </c>
      <c r="O66" s="176">
        <f t="shared" si="53"/>
        <v>63</v>
      </c>
      <c r="P66" s="52"/>
      <c r="Q66" s="199">
        <f>SUM(Q65)</f>
        <v>736</v>
      </c>
      <c r="R66" s="180">
        <f t="shared" ref="R66:V66" si="66">SUM(R65)</f>
        <v>602</v>
      </c>
      <c r="S66" s="179">
        <f t="shared" si="66"/>
        <v>134</v>
      </c>
      <c r="T66" s="199">
        <f t="shared" si="66"/>
        <v>323</v>
      </c>
      <c r="U66" s="200">
        <f t="shared" si="66"/>
        <v>183</v>
      </c>
      <c r="V66" s="178">
        <f t="shared" si="66"/>
        <v>140</v>
      </c>
      <c r="X66" s="199">
        <f>SUM(X65)</f>
        <v>75</v>
      </c>
      <c r="Y66" s="180">
        <f t="shared" ref="Y66:AC66" si="67">SUM(Y65)</f>
        <v>56</v>
      </c>
      <c r="Z66" s="179">
        <f t="shared" si="67"/>
        <v>19</v>
      </c>
      <c r="AA66" s="199">
        <f t="shared" si="67"/>
        <v>56</v>
      </c>
      <c r="AB66" s="200">
        <f t="shared" si="67"/>
        <v>106</v>
      </c>
      <c r="AC66" s="178">
        <f t="shared" si="67"/>
        <v>-50</v>
      </c>
      <c r="AE66" s="184">
        <f t="shared" si="59"/>
        <v>0.33928571428571419</v>
      </c>
      <c r="AF66" s="197">
        <f t="shared" si="60"/>
        <v>19</v>
      </c>
      <c r="AG66" s="184">
        <f t="shared" si="61"/>
        <v>-0.47169811320754718</v>
      </c>
      <c r="AH66" s="175">
        <f t="shared" si="62"/>
        <v>-50</v>
      </c>
      <c r="AI66" s="198">
        <f t="shared" si="63"/>
        <v>-1.38</v>
      </c>
      <c r="AJ66" s="176">
        <f t="shared" si="64"/>
        <v>69</v>
      </c>
    </row>
    <row r="67" spans="3:36" x14ac:dyDescent="0.3">
      <c r="C67" s="22"/>
      <c r="D67" s="21"/>
      <c r="E67" s="21"/>
      <c r="F67" s="21"/>
      <c r="H67" s="21"/>
      <c r="I67" s="21"/>
      <c r="J67"/>
      <c r="O67"/>
      <c r="P67" s="52"/>
      <c r="S67" s="21"/>
    </row>
    <row r="68" spans="3:36" x14ac:dyDescent="0.3">
      <c r="C68" s="22"/>
      <c r="D68" s="21"/>
      <c r="E68" s="21"/>
      <c r="F68" s="21"/>
      <c r="H68" s="21"/>
      <c r="I68" s="21"/>
      <c r="J68"/>
      <c r="O68"/>
      <c r="P68" s="52"/>
      <c r="S68" s="21"/>
    </row>
    <row r="69" spans="3:36" ht="16.899999999999999" x14ac:dyDescent="0.3">
      <c r="C69" s="378" t="s">
        <v>108</v>
      </c>
      <c r="D69" s="380"/>
      <c r="E69" s="380"/>
      <c r="F69" s="380"/>
      <c r="G69" s="380"/>
      <c r="H69" s="380"/>
      <c r="I69" s="380"/>
      <c r="J69" s="381"/>
      <c r="K69" s="381"/>
      <c r="L69" s="381"/>
      <c r="M69" s="381"/>
      <c r="N69" s="381"/>
      <c r="O69" s="381"/>
      <c r="P69" s="382"/>
      <c r="Q69" s="381"/>
      <c r="R69" s="381"/>
      <c r="S69" s="380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</row>
    <row r="70" spans="3:36" x14ac:dyDescent="0.3">
      <c r="C70" s="38" t="s">
        <v>109</v>
      </c>
      <c r="D70" s="21"/>
      <c r="E70" s="21"/>
      <c r="F70" s="21"/>
      <c r="H70" s="21"/>
      <c r="I70" s="21"/>
      <c r="J70"/>
      <c r="O70"/>
      <c r="P70" s="52"/>
      <c r="S70" s="21"/>
    </row>
    <row r="71" spans="3:36" ht="15.05" customHeight="1" x14ac:dyDescent="0.3">
      <c r="C71" s="698" t="s">
        <v>119</v>
      </c>
      <c r="D71" s="675" t="str">
        <f>J5</f>
        <v>2021</v>
      </c>
      <c r="E71" s="676"/>
      <c r="F71" s="677"/>
      <c r="G71" s="675" t="str">
        <f>J6</f>
        <v>2020</v>
      </c>
      <c r="H71" s="676"/>
      <c r="I71" s="677"/>
      <c r="J71" s="681" t="str">
        <f>J5</f>
        <v>2021</v>
      </c>
      <c r="K71" s="682"/>
      <c r="L71" s="682"/>
      <c r="M71" s="682"/>
      <c r="N71" s="682"/>
      <c r="O71" s="683"/>
      <c r="P71" s="52"/>
      <c r="Q71" s="733" t="str">
        <f>J5</f>
        <v>2021</v>
      </c>
      <c r="R71" s="734"/>
      <c r="S71" s="735"/>
      <c r="T71" s="733" t="str">
        <f>J6</f>
        <v>2020</v>
      </c>
      <c r="U71" s="734"/>
      <c r="V71" s="735"/>
      <c r="W71" s="74"/>
      <c r="X71" s="733" t="str">
        <f>J5</f>
        <v>2021</v>
      </c>
      <c r="Y71" s="734"/>
      <c r="Z71" s="735"/>
      <c r="AA71" s="733" t="str">
        <f>J6</f>
        <v>2020</v>
      </c>
      <c r="AB71" s="734"/>
      <c r="AC71" s="735"/>
      <c r="AD71" s="74"/>
      <c r="AE71" s="733" t="str">
        <f>J5</f>
        <v>2021</v>
      </c>
      <c r="AF71" s="734"/>
      <c r="AG71" s="734"/>
      <c r="AH71" s="734"/>
      <c r="AI71" s="734"/>
      <c r="AJ71" s="735"/>
    </row>
    <row r="72" spans="3:36" ht="15.05" customHeight="1" x14ac:dyDescent="0.3">
      <c r="C72" s="699"/>
      <c r="D72" s="678"/>
      <c r="E72" s="679"/>
      <c r="F72" s="680"/>
      <c r="G72" s="678"/>
      <c r="H72" s="679"/>
      <c r="I72" s="680"/>
      <c r="J72" s="684"/>
      <c r="K72" s="685"/>
      <c r="L72" s="685"/>
      <c r="M72" s="685"/>
      <c r="N72" s="685"/>
      <c r="O72" s="686"/>
      <c r="P72" s="52"/>
      <c r="Q72" s="736"/>
      <c r="R72" s="737"/>
      <c r="S72" s="738"/>
      <c r="T72" s="736"/>
      <c r="U72" s="737"/>
      <c r="V72" s="738"/>
      <c r="W72" s="74"/>
      <c r="X72" s="736"/>
      <c r="Y72" s="737"/>
      <c r="Z72" s="738"/>
      <c r="AA72" s="736"/>
      <c r="AB72" s="737"/>
      <c r="AC72" s="738"/>
      <c r="AD72" s="74"/>
      <c r="AE72" s="736"/>
      <c r="AF72" s="737"/>
      <c r="AG72" s="737"/>
      <c r="AH72" s="737"/>
      <c r="AI72" s="737"/>
      <c r="AJ72" s="738"/>
    </row>
    <row r="73" spans="3:36" ht="15.05" customHeight="1" x14ac:dyDescent="0.3">
      <c r="C73" s="699"/>
      <c r="D73" s="692" t="str">
        <f>D5</f>
        <v>leden-září</v>
      </c>
      <c r="E73" s="693"/>
      <c r="F73" s="694"/>
      <c r="G73" s="692" t="str">
        <f>D5</f>
        <v>leden-září</v>
      </c>
      <c r="H73" s="693"/>
      <c r="I73" s="694"/>
      <c r="J73" s="714" t="str">
        <f>D5</f>
        <v>leden-září</v>
      </c>
      <c r="K73" s="715"/>
      <c r="L73" s="715"/>
      <c r="M73" s="715"/>
      <c r="N73" s="715"/>
      <c r="O73" s="716"/>
      <c r="P73" s="52"/>
      <c r="Q73" s="740" t="str">
        <f>Q6</f>
        <v>leden-červen</v>
      </c>
      <c r="R73" s="713"/>
      <c r="S73" s="713"/>
      <c r="T73" s="702" t="str">
        <f>Q6</f>
        <v>leden-červen</v>
      </c>
      <c r="U73" s="713"/>
      <c r="V73" s="704"/>
      <c r="W73" s="74"/>
      <c r="X73" s="702" t="str">
        <f>Q5</f>
        <v>červenec-září</v>
      </c>
      <c r="Y73" s="713"/>
      <c r="Z73" s="713"/>
      <c r="AA73" s="702" t="str">
        <f>Q5</f>
        <v>červenec-září</v>
      </c>
      <c r="AB73" s="713"/>
      <c r="AC73" s="704"/>
      <c r="AD73" s="74"/>
      <c r="AE73" s="725" t="str">
        <f>Q5</f>
        <v>červenec-září</v>
      </c>
      <c r="AF73" s="723"/>
      <c r="AG73" s="723"/>
      <c r="AH73" s="723"/>
      <c r="AI73" s="723"/>
      <c r="AJ73" s="724"/>
    </row>
    <row r="74" spans="3:36" ht="15.05" customHeight="1" x14ac:dyDescent="0.3">
      <c r="C74" s="699"/>
      <c r="D74" s="48"/>
      <c r="E74" s="47"/>
      <c r="F74" s="49"/>
      <c r="G74" s="47"/>
      <c r="H74" s="47"/>
      <c r="I74" s="49"/>
      <c r="J74" s="714"/>
      <c r="K74" s="715"/>
      <c r="L74" s="715"/>
      <c r="M74" s="715"/>
      <c r="N74" s="715"/>
      <c r="O74" s="716"/>
      <c r="P74" s="52"/>
      <c r="Q74" s="430"/>
      <c r="R74" s="454"/>
      <c r="S74" s="454"/>
      <c r="T74" s="430"/>
      <c r="U74" s="454"/>
      <c r="V74" s="431"/>
      <c r="W74" s="74"/>
      <c r="X74" s="430"/>
      <c r="Y74" s="454"/>
      <c r="Z74" s="454"/>
      <c r="AA74" s="430"/>
      <c r="AB74" s="454"/>
      <c r="AC74" s="431"/>
      <c r="AD74" s="74"/>
      <c r="AE74" s="725"/>
      <c r="AF74" s="723"/>
      <c r="AG74" s="723"/>
      <c r="AH74" s="723"/>
      <c r="AI74" s="723"/>
      <c r="AJ74" s="724"/>
    </row>
    <row r="75" spans="3:36" ht="15.05" customHeight="1" x14ac:dyDescent="0.3">
      <c r="C75" s="699"/>
      <c r="D75" s="696" t="s">
        <v>93</v>
      </c>
      <c r="E75" s="653" t="s">
        <v>112</v>
      </c>
      <c r="F75" s="687" t="s">
        <v>106</v>
      </c>
      <c r="G75" s="51" t="s">
        <v>93</v>
      </c>
      <c r="H75" s="279" t="s">
        <v>112</v>
      </c>
      <c r="I75" s="55" t="s">
        <v>106</v>
      </c>
      <c r="J75" s="710" t="s">
        <v>93</v>
      </c>
      <c r="K75" s="711"/>
      <c r="L75" s="711" t="s">
        <v>94</v>
      </c>
      <c r="M75" s="711"/>
      <c r="N75" s="711" t="s">
        <v>95</v>
      </c>
      <c r="O75" s="712"/>
      <c r="P75" s="52"/>
      <c r="Q75" s="434" t="s">
        <v>93</v>
      </c>
      <c r="R75" s="455" t="s">
        <v>112</v>
      </c>
      <c r="S75" s="455" t="s">
        <v>106</v>
      </c>
      <c r="T75" s="434" t="s">
        <v>93</v>
      </c>
      <c r="U75" s="455" t="s">
        <v>112</v>
      </c>
      <c r="V75" s="435" t="s">
        <v>106</v>
      </c>
      <c r="W75" s="74"/>
      <c r="X75" s="434" t="s">
        <v>93</v>
      </c>
      <c r="Y75" s="455" t="s">
        <v>112</v>
      </c>
      <c r="Z75" s="455" t="s">
        <v>106</v>
      </c>
      <c r="AA75" s="434" t="s">
        <v>93</v>
      </c>
      <c r="AB75" s="455" t="s">
        <v>112</v>
      </c>
      <c r="AC75" s="435" t="s">
        <v>106</v>
      </c>
      <c r="AD75" s="74"/>
      <c r="AE75" s="789" t="s">
        <v>93</v>
      </c>
      <c r="AF75" s="790"/>
      <c r="AG75" s="790" t="s">
        <v>94</v>
      </c>
      <c r="AH75" s="790"/>
      <c r="AI75" s="790" t="s">
        <v>95</v>
      </c>
      <c r="AJ75" s="791"/>
    </row>
    <row r="76" spans="3:36" ht="15.05" customHeight="1" x14ac:dyDescent="0.3">
      <c r="C76" s="700"/>
      <c r="D76" s="697"/>
      <c r="E76" s="739"/>
      <c r="F76" s="688"/>
      <c r="G76" s="56"/>
      <c r="H76" s="56"/>
      <c r="I76" s="57"/>
      <c r="J76" s="78" t="s">
        <v>110</v>
      </c>
      <c r="K76" s="107" t="s">
        <v>111</v>
      </c>
      <c r="L76" s="107" t="s">
        <v>110</v>
      </c>
      <c r="M76" s="107" t="s">
        <v>111</v>
      </c>
      <c r="N76" s="107" t="s">
        <v>110</v>
      </c>
      <c r="O76" s="108" t="s">
        <v>111</v>
      </c>
      <c r="P76" s="52"/>
      <c r="Q76" s="434"/>
      <c r="R76" s="455"/>
      <c r="S76" s="435"/>
      <c r="T76" s="434"/>
      <c r="U76" s="455"/>
      <c r="V76" s="435"/>
      <c r="W76" s="74"/>
      <c r="X76" s="434"/>
      <c r="Y76" s="455"/>
      <c r="Z76" s="435"/>
      <c r="AA76" s="434"/>
      <c r="AB76" s="455"/>
      <c r="AC76" s="435"/>
      <c r="AD76" s="74"/>
      <c r="AE76" s="460" t="s">
        <v>110</v>
      </c>
      <c r="AF76" s="461" t="s">
        <v>111</v>
      </c>
      <c r="AG76" s="462" t="s">
        <v>110</v>
      </c>
      <c r="AH76" s="461" t="s">
        <v>111</v>
      </c>
      <c r="AI76" s="462" t="s">
        <v>110</v>
      </c>
      <c r="AJ76" s="463" t="s">
        <v>111</v>
      </c>
    </row>
    <row r="77" spans="3:36" ht="20.05" customHeight="1" x14ac:dyDescent="0.3">
      <c r="C77" s="128" t="s">
        <v>97</v>
      </c>
      <c r="D77" s="616">
        <v>875</v>
      </c>
      <c r="E77" s="617">
        <v>248</v>
      </c>
      <c r="F77" s="618">
        <v>644</v>
      </c>
      <c r="G77" s="613">
        <v>911</v>
      </c>
      <c r="H77" s="614">
        <v>347</v>
      </c>
      <c r="I77" s="615">
        <v>570</v>
      </c>
      <c r="J77" s="184">
        <f t="shared" ref="J77" si="68">D77/G77-1</f>
        <v>-3.9517014270032957E-2</v>
      </c>
      <c r="K77" s="197">
        <f t="shared" ref="K77:K78" si="69">D77-G77</f>
        <v>-36</v>
      </c>
      <c r="L77" s="184">
        <f t="shared" ref="L77:L78" si="70">E77/H77-1</f>
        <v>-0.28530259365994237</v>
      </c>
      <c r="M77" s="175">
        <f t="shared" ref="M77:M78" si="71">E77-H77</f>
        <v>-99</v>
      </c>
      <c r="N77" s="198">
        <f t="shared" ref="N77:N78" si="72">F77/I77-1</f>
        <v>0.12982456140350873</v>
      </c>
      <c r="O77" s="176">
        <f t="shared" ref="O77:O78" si="73">F77-I77</f>
        <v>74</v>
      </c>
      <c r="P77" s="52"/>
      <c r="Q77" s="616">
        <v>538</v>
      </c>
      <c r="R77" s="617">
        <v>159</v>
      </c>
      <c r="S77" s="618">
        <v>373</v>
      </c>
      <c r="T77" s="613">
        <v>628</v>
      </c>
      <c r="U77" s="614">
        <v>260</v>
      </c>
      <c r="V77" s="615">
        <v>379</v>
      </c>
      <c r="W77" s="74"/>
      <c r="X77" s="467">
        <f>D77-Q77</f>
        <v>337</v>
      </c>
      <c r="Y77" s="436">
        <f>E77-R77</f>
        <v>89</v>
      </c>
      <c r="Z77" s="432">
        <f t="shared" ref="Z77" si="74">F77-S77</f>
        <v>271</v>
      </c>
      <c r="AA77" s="437">
        <f>G77-T77</f>
        <v>283</v>
      </c>
      <c r="AB77" s="436">
        <f>H77-U77</f>
        <v>87</v>
      </c>
      <c r="AC77" s="432">
        <f t="shared" ref="AC77" si="75">I77-V77</f>
        <v>191</v>
      </c>
      <c r="AD77" s="74"/>
      <c r="AE77" s="438">
        <f t="shared" ref="AE77:AE78" si="76">X77/AA77-1</f>
        <v>0.19081272084805656</v>
      </c>
      <c r="AF77" s="439">
        <f t="shared" ref="AF77:AF78" si="77">X77-AA77</f>
        <v>54</v>
      </c>
      <c r="AG77" s="438">
        <f t="shared" ref="AG77:AG78" si="78">Y77/AB77-1</f>
        <v>2.2988505747126409E-2</v>
      </c>
      <c r="AH77" s="440">
        <f t="shared" ref="AH77:AH78" si="79">Y77-AB77</f>
        <v>2</v>
      </c>
      <c r="AI77" s="441">
        <f t="shared" ref="AI77:AI78" si="80">Z77/AC77-1</f>
        <v>0.41884816753926701</v>
      </c>
      <c r="AJ77" s="442">
        <f t="shared" ref="AJ77:AJ78" si="81">Z77-AC77</f>
        <v>80</v>
      </c>
    </row>
    <row r="78" spans="3:36" ht="33.049999999999997" customHeight="1" x14ac:dyDescent="0.3">
      <c r="C78" s="79" t="s">
        <v>83</v>
      </c>
      <c r="D78" s="177">
        <f>SUM(D77)</f>
        <v>875</v>
      </c>
      <c r="E78" s="177">
        <f t="shared" ref="E78:I78" si="82">SUM(E77)</f>
        <v>248</v>
      </c>
      <c r="F78" s="177">
        <f t="shared" si="82"/>
        <v>644</v>
      </c>
      <c r="G78" s="177">
        <f t="shared" si="82"/>
        <v>911</v>
      </c>
      <c r="H78" s="177">
        <f t="shared" si="82"/>
        <v>347</v>
      </c>
      <c r="I78" s="177">
        <f t="shared" si="82"/>
        <v>570</v>
      </c>
      <c r="J78" s="184">
        <f>D78/G78-1</f>
        <v>-3.9517014270032957E-2</v>
      </c>
      <c r="K78" s="197">
        <f t="shared" si="69"/>
        <v>-36</v>
      </c>
      <c r="L78" s="184">
        <f t="shared" si="70"/>
        <v>-0.28530259365994237</v>
      </c>
      <c r="M78" s="175">
        <f t="shared" si="71"/>
        <v>-99</v>
      </c>
      <c r="N78" s="198">
        <f t="shared" si="72"/>
        <v>0.12982456140350873</v>
      </c>
      <c r="O78" s="176">
        <f t="shared" si="73"/>
        <v>74</v>
      </c>
      <c r="P78" s="52"/>
      <c r="Q78" s="443">
        <f>SUM(Q77)</f>
        <v>538</v>
      </c>
      <c r="R78" s="444">
        <f t="shared" ref="R78:V78" si="83">SUM(R77)</f>
        <v>159</v>
      </c>
      <c r="S78" s="445">
        <f t="shared" si="83"/>
        <v>373</v>
      </c>
      <c r="T78" s="443">
        <f t="shared" si="83"/>
        <v>628</v>
      </c>
      <c r="U78" s="446">
        <f t="shared" si="83"/>
        <v>260</v>
      </c>
      <c r="V78" s="447">
        <f t="shared" si="83"/>
        <v>379</v>
      </c>
      <c r="W78" s="74"/>
      <c r="X78" s="443">
        <f>SUM(X77)</f>
        <v>337</v>
      </c>
      <c r="Y78" s="444">
        <f t="shared" ref="Y78:AC78" si="84">SUM(Y77)</f>
        <v>89</v>
      </c>
      <c r="Z78" s="445">
        <f t="shared" si="84"/>
        <v>271</v>
      </c>
      <c r="AA78" s="443">
        <f t="shared" si="84"/>
        <v>283</v>
      </c>
      <c r="AB78" s="446">
        <f t="shared" si="84"/>
        <v>87</v>
      </c>
      <c r="AC78" s="447">
        <f t="shared" si="84"/>
        <v>191</v>
      </c>
      <c r="AD78" s="74"/>
      <c r="AE78" s="448">
        <f t="shared" si="76"/>
        <v>0.19081272084805656</v>
      </c>
      <c r="AF78" s="449">
        <f t="shared" si="77"/>
        <v>54</v>
      </c>
      <c r="AG78" s="448">
        <f t="shared" si="78"/>
        <v>2.2988505747126409E-2</v>
      </c>
      <c r="AH78" s="450">
        <f t="shared" si="79"/>
        <v>2</v>
      </c>
      <c r="AI78" s="451">
        <f t="shared" si="80"/>
        <v>0.41884816753926701</v>
      </c>
      <c r="AJ78" s="452">
        <f t="shared" si="81"/>
        <v>80</v>
      </c>
    </row>
    <row r="79" spans="3:36" x14ac:dyDescent="0.3">
      <c r="J79"/>
      <c r="O79"/>
      <c r="P79" s="52"/>
      <c r="W79" s="74"/>
      <c r="AD79" s="74"/>
    </row>
    <row r="80" spans="3:36" ht="15.05" customHeight="1" x14ac:dyDescent="0.3">
      <c r="C80" s="698" t="s">
        <v>120</v>
      </c>
      <c r="D80" s="675" t="str">
        <f>J5</f>
        <v>2021</v>
      </c>
      <c r="E80" s="676"/>
      <c r="F80" s="677"/>
      <c r="G80" s="675" t="str">
        <f>J6</f>
        <v>2020</v>
      </c>
      <c r="H80" s="676"/>
      <c r="I80" s="677"/>
      <c r="J80" s="681" t="str">
        <f>J5</f>
        <v>2021</v>
      </c>
      <c r="K80" s="682"/>
      <c r="L80" s="682"/>
      <c r="M80" s="682"/>
      <c r="N80" s="682"/>
      <c r="O80" s="683"/>
      <c r="P80" s="52"/>
      <c r="Q80" s="675" t="str">
        <f>J5</f>
        <v>2021</v>
      </c>
      <c r="R80" s="676"/>
      <c r="S80" s="677"/>
      <c r="T80" s="675" t="str">
        <f>J6</f>
        <v>2020</v>
      </c>
      <c r="U80" s="676"/>
      <c r="V80" s="677"/>
      <c r="W80" s="74"/>
      <c r="X80" s="675" t="str">
        <f>J5</f>
        <v>2021</v>
      </c>
      <c r="Y80" s="676"/>
      <c r="Z80" s="677"/>
      <c r="AA80" s="675" t="str">
        <f>J6</f>
        <v>2020</v>
      </c>
      <c r="AB80" s="676"/>
      <c r="AC80" s="677"/>
      <c r="AD80" s="74"/>
      <c r="AE80" s="675" t="str">
        <f>J5</f>
        <v>2021</v>
      </c>
      <c r="AF80" s="676"/>
      <c r="AG80" s="676"/>
      <c r="AH80" s="676"/>
      <c r="AI80" s="676"/>
      <c r="AJ80" s="677"/>
    </row>
    <row r="81" spans="3:36" ht="15.05" customHeight="1" x14ac:dyDescent="0.3">
      <c r="C81" s="699"/>
      <c r="D81" s="678"/>
      <c r="E81" s="679"/>
      <c r="F81" s="680"/>
      <c r="G81" s="678"/>
      <c r="H81" s="679"/>
      <c r="I81" s="680"/>
      <c r="J81" s="684"/>
      <c r="K81" s="685"/>
      <c r="L81" s="685"/>
      <c r="M81" s="685"/>
      <c r="N81" s="685"/>
      <c r="O81" s="686"/>
      <c r="P81" s="52"/>
      <c r="Q81" s="678"/>
      <c r="R81" s="717"/>
      <c r="S81" s="680"/>
      <c r="T81" s="678"/>
      <c r="U81" s="717"/>
      <c r="V81" s="680"/>
      <c r="W81" s="74"/>
      <c r="X81" s="678"/>
      <c r="Y81" s="717"/>
      <c r="Z81" s="680"/>
      <c r="AA81" s="678"/>
      <c r="AB81" s="717"/>
      <c r="AC81" s="680"/>
      <c r="AD81" s="74"/>
      <c r="AE81" s="678"/>
      <c r="AF81" s="717"/>
      <c r="AG81" s="717"/>
      <c r="AH81" s="717"/>
      <c r="AI81" s="717"/>
      <c r="AJ81" s="680"/>
    </row>
    <row r="82" spans="3:36" ht="15.05" customHeight="1" x14ac:dyDescent="0.3">
      <c r="C82" s="699"/>
      <c r="D82" s="689" t="str">
        <f>D5</f>
        <v>leden-září</v>
      </c>
      <c r="E82" s="690"/>
      <c r="F82" s="691"/>
      <c r="G82" s="692" t="str">
        <f>D5</f>
        <v>leden-září</v>
      </c>
      <c r="H82" s="693"/>
      <c r="I82" s="694"/>
      <c r="J82" s="714" t="str">
        <f>D5</f>
        <v>leden-září</v>
      </c>
      <c r="K82" s="715"/>
      <c r="L82" s="715"/>
      <c r="M82" s="715"/>
      <c r="N82" s="715"/>
      <c r="O82" s="716"/>
      <c r="P82" s="52"/>
      <c r="Q82" s="702" t="str">
        <f>Q6</f>
        <v>leden-červen</v>
      </c>
      <c r="R82" s="713"/>
      <c r="S82" s="713"/>
      <c r="T82" s="702" t="str">
        <f>Q6</f>
        <v>leden-červen</v>
      </c>
      <c r="U82" s="713"/>
      <c r="V82" s="704"/>
      <c r="W82" s="74"/>
      <c r="X82" s="702" t="str">
        <f>Q5</f>
        <v>červenec-září</v>
      </c>
      <c r="Y82" s="713"/>
      <c r="Z82" s="713"/>
      <c r="AA82" s="702" t="str">
        <f>Q5</f>
        <v>červenec-září</v>
      </c>
      <c r="AB82" s="713"/>
      <c r="AC82" s="704"/>
      <c r="AD82" s="74"/>
      <c r="AE82" s="725" t="str">
        <f>Q5</f>
        <v>červenec-září</v>
      </c>
      <c r="AF82" s="723"/>
      <c r="AG82" s="723"/>
      <c r="AH82" s="723"/>
      <c r="AI82" s="723"/>
      <c r="AJ82" s="724"/>
    </row>
    <row r="83" spans="3:36" ht="15.05" customHeight="1" x14ac:dyDescent="0.3">
      <c r="C83" s="699"/>
      <c r="D83" s="35"/>
      <c r="E83" s="36"/>
      <c r="F83" s="37"/>
      <c r="G83" s="36"/>
      <c r="H83" s="36"/>
      <c r="I83" s="37"/>
      <c r="J83" s="714"/>
      <c r="K83" s="715"/>
      <c r="L83" s="715"/>
      <c r="M83" s="715"/>
      <c r="N83" s="715"/>
      <c r="O83" s="716"/>
      <c r="P83" s="52"/>
      <c r="Q83" s="427"/>
      <c r="R83" s="429"/>
      <c r="S83" s="429"/>
      <c r="T83" s="427"/>
      <c r="U83" s="429"/>
      <c r="V83" s="428"/>
      <c r="W83" s="74"/>
      <c r="X83" s="427"/>
      <c r="Y83" s="429"/>
      <c r="Z83" s="429"/>
      <c r="AA83" s="427"/>
      <c r="AB83" s="429"/>
      <c r="AC83" s="428"/>
      <c r="AD83" s="74"/>
      <c r="AE83" s="725"/>
      <c r="AF83" s="723"/>
      <c r="AG83" s="723"/>
      <c r="AH83" s="723"/>
      <c r="AI83" s="723"/>
      <c r="AJ83" s="724"/>
    </row>
    <row r="84" spans="3:36" ht="15.05" customHeight="1" x14ac:dyDescent="0.3">
      <c r="C84" s="699"/>
      <c r="D84" s="696" t="s">
        <v>93</v>
      </c>
      <c r="E84" s="653" t="s">
        <v>112</v>
      </c>
      <c r="F84" s="687" t="s">
        <v>106</v>
      </c>
      <c r="G84" s="51" t="s">
        <v>93</v>
      </c>
      <c r="H84" s="50" t="s">
        <v>112</v>
      </c>
      <c r="I84" s="50" t="s">
        <v>106</v>
      </c>
      <c r="J84" s="710" t="s">
        <v>93</v>
      </c>
      <c r="K84" s="711"/>
      <c r="L84" s="711" t="s">
        <v>94</v>
      </c>
      <c r="M84" s="711"/>
      <c r="N84" s="711" t="s">
        <v>95</v>
      </c>
      <c r="O84" s="712"/>
      <c r="P84" s="52"/>
      <c r="Q84" s="51" t="s">
        <v>93</v>
      </c>
      <c r="R84" s="400" t="s">
        <v>112</v>
      </c>
      <c r="S84" s="400" t="s">
        <v>106</v>
      </c>
      <c r="T84" s="51" t="s">
        <v>93</v>
      </c>
      <c r="U84" s="400" t="s">
        <v>112</v>
      </c>
      <c r="V84" s="55" t="s">
        <v>106</v>
      </c>
      <c r="W84" s="74"/>
      <c r="X84" s="51" t="s">
        <v>93</v>
      </c>
      <c r="Y84" s="400" t="s">
        <v>112</v>
      </c>
      <c r="Z84" s="400" t="s">
        <v>106</v>
      </c>
      <c r="AA84" s="51" t="s">
        <v>93</v>
      </c>
      <c r="AB84" s="400" t="s">
        <v>112</v>
      </c>
      <c r="AC84" s="55" t="s">
        <v>106</v>
      </c>
      <c r="AD84" s="74"/>
      <c r="AE84" s="710" t="s">
        <v>93</v>
      </c>
      <c r="AF84" s="711"/>
      <c r="AG84" s="711" t="s">
        <v>94</v>
      </c>
      <c r="AH84" s="711"/>
      <c r="AI84" s="711" t="s">
        <v>95</v>
      </c>
      <c r="AJ84" s="712"/>
    </row>
    <row r="85" spans="3:36" ht="15.05" customHeight="1" x14ac:dyDescent="0.3">
      <c r="C85" s="699"/>
      <c r="D85" s="696"/>
      <c r="E85" s="653"/>
      <c r="F85" s="687"/>
      <c r="G85" s="99"/>
      <c r="H85" s="89"/>
      <c r="I85" s="55"/>
      <c r="J85" s="78" t="s">
        <v>110</v>
      </c>
      <c r="K85" s="107" t="s">
        <v>111</v>
      </c>
      <c r="L85" s="107" t="s">
        <v>110</v>
      </c>
      <c r="M85" s="107" t="s">
        <v>111</v>
      </c>
      <c r="N85" s="107" t="s">
        <v>110</v>
      </c>
      <c r="O85" s="108" t="s">
        <v>111</v>
      </c>
      <c r="P85" s="52"/>
      <c r="Q85" s="51"/>
      <c r="R85" s="400"/>
      <c r="S85" s="55"/>
      <c r="T85" s="51"/>
      <c r="U85" s="400"/>
      <c r="V85" s="55"/>
      <c r="W85" s="74"/>
      <c r="X85" s="51"/>
      <c r="Y85" s="400"/>
      <c r="Z85" s="55"/>
      <c r="AA85" s="51"/>
      <c r="AB85" s="400"/>
      <c r="AC85" s="55"/>
      <c r="AD85" s="74"/>
      <c r="AE85" s="456" t="s">
        <v>110</v>
      </c>
      <c r="AF85" s="457" t="s">
        <v>111</v>
      </c>
      <c r="AG85" s="457" t="s">
        <v>110</v>
      </c>
      <c r="AH85" s="458" t="s">
        <v>111</v>
      </c>
      <c r="AI85" s="457" t="s">
        <v>110</v>
      </c>
      <c r="AJ85" s="459" t="s">
        <v>111</v>
      </c>
    </row>
    <row r="86" spans="3:36" x14ac:dyDescent="0.3">
      <c r="C86" s="672" t="s">
        <v>102</v>
      </c>
      <c r="D86" s="673"/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4"/>
      <c r="P86" s="52"/>
      <c r="Q86" s="672"/>
      <c r="R86" s="673"/>
      <c r="S86" s="673"/>
      <c r="T86" s="673"/>
      <c r="U86" s="673"/>
      <c r="V86" s="673"/>
      <c r="W86" s="74"/>
      <c r="X86" s="672"/>
      <c r="Y86" s="673"/>
      <c r="Z86" s="673"/>
      <c r="AA86" s="673"/>
      <c r="AB86" s="673"/>
      <c r="AC86" s="673"/>
      <c r="AD86" s="74"/>
      <c r="AE86" s="672"/>
      <c r="AF86" s="673"/>
      <c r="AG86" s="673"/>
      <c r="AH86" s="673"/>
      <c r="AI86" s="673"/>
      <c r="AJ86" s="673"/>
    </row>
    <row r="87" spans="3:36" x14ac:dyDescent="0.3">
      <c r="C87" s="129" t="s">
        <v>101</v>
      </c>
      <c r="D87" s="565">
        <v>22661</v>
      </c>
      <c r="E87" s="566">
        <v>14038</v>
      </c>
      <c r="F87" s="567">
        <v>8204</v>
      </c>
      <c r="G87" s="565">
        <v>20512</v>
      </c>
      <c r="H87" s="566">
        <v>12662</v>
      </c>
      <c r="I87" s="567">
        <v>7502</v>
      </c>
      <c r="J87" s="181">
        <f>D87/G87-1</f>
        <v>0.10476794071762874</v>
      </c>
      <c r="K87" s="185">
        <f>D87-G87</f>
        <v>2149</v>
      </c>
      <c r="L87" s="181">
        <f>E87/H87-1</f>
        <v>0.10867161585847418</v>
      </c>
      <c r="M87" s="186">
        <f>E87-H87</f>
        <v>1376</v>
      </c>
      <c r="N87" s="187">
        <f>F87/I87-1</f>
        <v>9.3575046654225558E-2</v>
      </c>
      <c r="O87" s="188">
        <f>F87-I87</f>
        <v>702</v>
      </c>
      <c r="P87" s="52"/>
      <c r="Q87" s="565">
        <v>15946</v>
      </c>
      <c r="R87" s="566">
        <v>10074</v>
      </c>
      <c r="S87" s="567">
        <v>5615</v>
      </c>
      <c r="T87" s="568">
        <v>14363</v>
      </c>
      <c r="U87" s="569">
        <v>8191</v>
      </c>
      <c r="V87" s="570">
        <v>5909</v>
      </c>
      <c r="W87" s="74"/>
      <c r="X87" s="163">
        <f>D87-Q87</f>
        <v>6715</v>
      </c>
      <c r="Y87" s="138">
        <f t="shared" ref="Y87:Z88" si="85">E87-R87</f>
        <v>3964</v>
      </c>
      <c r="Z87" s="165">
        <f t="shared" si="85"/>
        <v>2589</v>
      </c>
      <c r="AA87" s="164">
        <f>G87-T87</f>
        <v>6149</v>
      </c>
      <c r="AB87" s="138">
        <f t="shared" ref="AB87:AC88" si="86">H87-U87</f>
        <v>4471</v>
      </c>
      <c r="AC87" s="165">
        <f t="shared" si="86"/>
        <v>1593</v>
      </c>
      <c r="AD87" s="74"/>
      <c r="AE87" s="183">
        <f t="shared" ref="AE87:AE88" si="87">X87/AA87-1</f>
        <v>9.2047487396324623E-2</v>
      </c>
      <c r="AF87" s="189">
        <f t="shared" ref="AF87:AF88" si="88">X87-AA87</f>
        <v>566</v>
      </c>
      <c r="AG87" s="183">
        <f t="shared" ref="AG87:AG88" si="89">Y87/AB87-1</f>
        <v>-0.11339745023484682</v>
      </c>
      <c r="AH87" s="190">
        <f t="shared" ref="AH87:AH88" si="90">Y87-AB87</f>
        <v>-507</v>
      </c>
      <c r="AI87" s="191">
        <f t="shared" ref="AI87:AI88" si="91">Z87/AC87-1</f>
        <v>0.62523540489642193</v>
      </c>
      <c r="AJ87" s="192">
        <f t="shared" ref="AJ87:AJ88" si="92">Z87-AC87</f>
        <v>996</v>
      </c>
    </row>
    <row r="88" spans="3:36" x14ac:dyDescent="0.3">
      <c r="C88" s="131" t="s">
        <v>226</v>
      </c>
      <c r="D88" s="571">
        <f>SUM(D87)</f>
        <v>22661</v>
      </c>
      <c r="E88" s="571">
        <f t="shared" ref="E88:I88" si="93">SUM(E87)</f>
        <v>14038</v>
      </c>
      <c r="F88" s="571">
        <f t="shared" si="93"/>
        <v>8204</v>
      </c>
      <c r="G88" s="571">
        <f t="shared" si="93"/>
        <v>20512</v>
      </c>
      <c r="H88" s="571">
        <f t="shared" si="93"/>
        <v>12662</v>
      </c>
      <c r="I88" s="571">
        <f t="shared" si="93"/>
        <v>7502</v>
      </c>
      <c r="J88" s="184">
        <f>D88/G88-1</f>
        <v>0.10476794071762874</v>
      </c>
      <c r="K88" s="197">
        <f t="shared" ref="K88" si="94">D88-G88</f>
        <v>2149</v>
      </c>
      <c r="L88" s="184">
        <f t="shared" ref="L88" si="95">E88/H88-1</f>
        <v>0.10867161585847418</v>
      </c>
      <c r="M88" s="175">
        <f t="shared" ref="M88" si="96">E88-H88</f>
        <v>1376</v>
      </c>
      <c r="N88" s="198">
        <f t="shared" ref="N88" si="97">F88/I88-1</f>
        <v>9.3575046654225558E-2</v>
      </c>
      <c r="O88" s="176">
        <f t="shared" ref="O88" si="98">F88-I88</f>
        <v>702</v>
      </c>
      <c r="P88" s="52"/>
      <c r="Q88" s="571">
        <f>SUM(Q87)</f>
        <v>15946</v>
      </c>
      <c r="R88" s="571">
        <f t="shared" ref="R88:V88" si="99">SUM(R87)</f>
        <v>10074</v>
      </c>
      <c r="S88" s="571">
        <f t="shared" si="99"/>
        <v>5615</v>
      </c>
      <c r="T88" s="571">
        <f t="shared" si="99"/>
        <v>14363</v>
      </c>
      <c r="U88" s="571">
        <f t="shared" si="99"/>
        <v>8191</v>
      </c>
      <c r="V88" s="571">
        <f t="shared" si="99"/>
        <v>5909</v>
      </c>
      <c r="W88" s="74"/>
      <c r="X88" s="163">
        <f>D88-Q88</f>
        <v>6715</v>
      </c>
      <c r="Y88" s="138">
        <f>E88-R88</f>
        <v>3964</v>
      </c>
      <c r="Z88" s="165">
        <f t="shared" si="85"/>
        <v>2589</v>
      </c>
      <c r="AA88" s="164">
        <f>G88-T88</f>
        <v>6149</v>
      </c>
      <c r="AB88" s="138">
        <f t="shared" si="86"/>
        <v>4471</v>
      </c>
      <c r="AC88" s="165">
        <f t="shared" si="86"/>
        <v>1593</v>
      </c>
      <c r="AD88" s="74"/>
      <c r="AE88" s="183">
        <f t="shared" si="87"/>
        <v>9.2047487396324623E-2</v>
      </c>
      <c r="AF88" s="189">
        <f t="shared" si="88"/>
        <v>566</v>
      </c>
      <c r="AG88" s="183">
        <f t="shared" si="89"/>
        <v>-0.11339745023484682</v>
      </c>
      <c r="AH88" s="190">
        <f t="shared" si="90"/>
        <v>-507</v>
      </c>
      <c r="AI88" s="191">
        <f t="shared" si="91"/>
        <v>0.62523540489642193</v>
      </c>
      <c r="AJ88" s="192">
        <f t="shared" si="92"/>
        <v>996</v>
      </c>
    </row>
    <row r="89" spans="3:36" x14ac:dyDescent="0.3">
      <c r="C89" s="672" t="s">
        <v>103</v>
      </c>
      <c r="D89" s="673"/>
      <c r="E89" s="673"/>
      <c r="F89" s="673"/>
      <c r="G89" s="673"/>
      <c r="H89" s="673"/>
      <c r="I89" s="673"/>
      <c r="J89" s="673"/>
      <c r="K89" s="673"/>
      <c r="L89" s="673"/>
      <c r="M89" s="673"/>
      <c r="N89" s="673"/>
      <c r="O89" s="674"/>
      <c r="P89" s="52"/>
      <c r="Q89" s="762"/>
      <c r="R89" s="763"/>
      <c r="S89" s="763"/>
      <c r="T89" s="763"/>
      <c r="U89" s="763"/>
      <c r="V89" s="763"/>
      <c r="W89" s="74"/>
      <c r="X89" s="672"/>
      <c r="Y89" s="673"/>
      <c r="Z89" s="673"/>
      <c r="AA89" s="673"/>
      <c r="AB89" s="673"/>
      <c r="AC89" s="673"/>
      <c r="AD89" s="74"/>
      <c r="AE89" s="672"/>
      <c r="AF89" s="673"/>
      <c r="AG89" s="673"/>
      <c r="AH89" s="673"/>
      <c r="AI89" s="673"/>
      <c r="AJ89" s="673"/>
    </row>
    <row r="90" spans="3:36" x14ac:dyDescent="0.3">
      <c r="C90" s="129" t="s">
        <v>12</v>
      </c>
      <c r="D90" s="565">
        <v>236</v>
      </c>
      <c r="E90" s="566">
        <v>222</v>
      </c>
      <c r="F90" s="567">
        <v>15</v>
      </c>
      <c r="G90" s="565">
        <v>170</v>
      </c>
      <c r="H90" s="566">
        <v>161</v>
      </c>
      <c r="I90" s="567">
        <v>21</v>
      </c>
      <c r="J90" s="181">
        <f>D90/G90-1</f>
        <v>0.38823529411764701</v>
      </c>
      <c r="K90" s="185">
        <f>D90-G90</f>
        <v>66</v>
      </c>
      <c r="L90" s="181">
        <f>E90/H90-1</f>
        <v>0.37888198757763969</v>
      </c>
      <c r="M90" s="186">
        <f>E90-H90</f>
        <v>61</v>
      </c>
      <c r="N90" s="187">
        <f>F90/I90-1</f>
        <v>-0.2857142857142857</v>
      </c>
      <c r="O90" s="188">
        <f>F90-I90</f>
        <v>-6</v>
      </c>
      <c r="P90" s="52"/>
      <c r="Q90" s="565">
        <v>175</v>
      </c>
      <c r="R90" s="566">
        <v>165</v>
      </c>
      <c r="S90" s="567">
        <v>13</v>
      </c>
      <c r="T90" s="565">
        <v>135</v>
      </c>
      <c r="U90" s="566">
        <v>117</v>
      </c>
      <c r="V90" s="567">
        <v>9</v>
      </c>
      <c r="W90" s="74"/>
      <c r="X90" s="163">
        <f>D90-Q90</f>
        <v>61</v>
      </c>
      <c r="Y90" s="138">
        <f t="shared" ref="Y90:Z92" si="100">E90-R90</f>
        <v>57</v>
      </c>
      <c r="Z90" s="165">
        <f t="shared" si="100"/>
        <v>2</v>
      </c>
      <c r="AA90" s="164">
        <f>G90-T90</f>
        <v>35</v>
      </c>
      <c r="AB90" s="138">
        <f t="shared" ref="AB90:AC92" si="101">H90-U90</f>
        <v>44</v>
      </c>
      <c r="AC90" s="165">
        <f t="shared" si="101"/>
        <v>12</v>
      </c>
      <c r="AD90" s="74"/>
      <c r="AE90" s="183">
        <f t="shared" ref="AE90:AE92" si="102">X90/AA90-1</f>
        <v>0.74285714285714288</v>
      </c>
      <c r="AF90" s="189">
        <f t="shared" ref="AF90:AF92" si="103">X90-AA90</f>
        <v>26</v>
      </c>
      <c r="AG90" s="183">
        <f t="shared" ref="AG90:AG92" si="104">Y90/AB90-1</f>
        <v>0.29545454545454541</v>
      </c>
      <c r="AH90" s="190">
        <f t="shared" ref="AH90:AH92" si="105">Y90-AB90</f>
        <v>13</v>
      </c>
      <c r="AI90" s="191">
        <f t="shared" ref="AI90:AI92" si="106">Z90/AC90-1</f>
        <v>-0.83333333333333337</v>
      </c>
      <c r="AJ90" s="192">
        <f t="shared" ref="AJ90:AJ92" si="107">Z90-AC90</f>
        <v>-10</v>
      </c>
    </row>
    <row r="91" spans="3:36" x14ac:dyDescent="0.3">
      <c r="C91" s="130" t="s">
        <v>13</v>
      </c>
      <c r="D91" s="572">
        <v>207</v>
      </c>
      <c r="E91" s="573">
        <v>86</v>
      </c>
      <c r="F91" s="574">
        <v>176</v>
      </c>
      <c r="G91" s="565">
        <v>257</v>
      </c>
      <c r="H91" s="566">
        <v>86</v>
      </c>
      <c r="I91" s="567">
        <v>225</v>
      </c>
      <c r="J91" s="181">
        <f>D91/G91-1</f>
        <v>-0.19455252918287935</v>
      </c>
      <c r="K91" s="185">
        <f>D91-G91</f>
        <v>-50</v>
      </c>
      <c r="L91" s="181">
        <f>E91/H91-1</f>
        <v>0</v>
      </c>
      <c r="M91" s="186">
        <f>E91-H91</f>
        <v>0</v>
      </c>
      <c r="N91" s="187">
        <f>F91/I91-1</f>
        <v>-0.21777777777777774</v>
      </c>
      <c r="O91" s="188">
        <f>F91-I91</f>
        <v>-49</v>
      </c>
      <c r="P91" s="52"/>
      <c r="Q91" s="572">
        <v>148</v>
      </c>
      <c r="R91" s="573">
        <v>62</v>
      </c>
      <c r="S91" s="574">
        <v>138</v>
      </c>
      <c r="T91" s="572">
        <v>189</v>
      </c>
      <c r="U91" s="573">
        <v>26</v>
      </c>
      <c r="V91" s="574">
        <v>84</v>
      </c>
      <c r="W91" s="74"/>
      <c r="X91" s="163">
        <f>D91-Q91</f>
        <v>59</v>
      </c>
      <c r="Y91" s="138">
        <f t="shared" si="100"/>
        <v>24</v>
      </c>
      <c r="Z91" s="165">
        <f t="shared" si="100"/>
        <v>38</v>
      </c>
      <c r="AA91" s="164">
        <f>G91-T91</f>
        <v>68</v>
      </c>
      <c r="AB91" s="138">
        <f t="shared" si="101"/>
        <v>60</v>
      </c>
      <c r="AC91" s="165">
        <f t="shared" si="101"/>
        <v>141</v>
      </c>
      <c r="AD91" s="74"/>
      <c r="AE91" s="183">
        <f t="shared" si="102"/>
        <v>-0.13235294117647056</v>
      </c>
      <c r="AF91" s="189">
        <f t="shared" si="103"/>
        <v>-9</v>
      </c>
      <c r="AG91" s="183">
        <f t="shared" si="104"/>
        <v>-0.6</v>
      </c>
      <c r="AH91" s="190">
        <f t="shared" si="105"/>
        <v>-36</v>
      </c>
      <c r="AI91" s="191">
        <f t="shared" si="106"/>
        <v>-0.73049645390070927</v>
      </c>
      <c r="AJ91" s="192">
        <f t="shared" si="107"/>
        <v>-103</v>
      </c>
    </row>
    <row r="92" spans="3:36" ht="15.05" customHeight="1" x14ac:dyDescent="0.3">
      <c r="C92" s="132" t="s">
        <v>66</v>
      </c>
      <c r="D92" s="571">
        <f>SUM(D90:D91)</f>
        <v>443</v>
      </c>
      <c r="E92" s="571">
        <f t="shared" ref="E92:I92" si="108">SUM(E90:E91)</f>
        <v>308</v>
      </c>
      <c r="F92" s="571">
        <f t="shared" si="108"/>
        <v>191</v>
      </c>
      <c r="G92" s="571">
        <f t="shared" si="108"/>
        <v>427</v>
      </c>
      <c r="H92" s="571">
        <f t="shared" si="108"/>
        <v>247</v>
      </c>
      <c r="I92" s="571">
        <f t="shared" si="108"/>
        <v>246</v>
      </c>
      <c r="J92" s="184">
        <f>D92/G92-1</f>
        <v>3.7470725995316201E-2</v>
      </c>
      <c r="K92" s="197">
        <f t="shared" ref="K92" si="109">D92-G92</f>
        <v>16</v>
      </c>
      <c r="L92" s="184">
        <f t="shared" ref="L92" si="110">E92/H92-1</f>
        <v>0.24696356275303644</v>
      </c>
      <c r="M92" s="175">
        <f t="shared" ref="M92" si="111">E92-H92</f>
        <v>61</v>
      </c>
      <c r="N92" s="198">
        <f t="shared" ref="N92" si="112">F92/I92-1</f>
        <v>-0.22357723577235777</v>
      </c>
      <c r="O92" s="176">
        <f>F92-I92</f>
        <v>-55</v>
      </c>
      <c r="P92" s="52"/>
      <c r="Q92" s="571">
        <f>SUM(Q90:Q91)</f>
        <v>323</v>
      </c>
      <c r="R92" s="571">
        <f t="shared" ref="R92:V92" si="113">SUM(R90:R91)</f>
        <v>227</v>
      </c>
      <c r="S92" s="571">
        <f t="shared" si="113"/>
        <v>151</v>
      </c>
      <c r="T92" s="571">
        <f t="shared" si="113"/>
        <v>324</v>
      </c>
      <c r="U92" s="571">
        <f t="shared" si="113"/>
        <v>143</v>
      </c>
      <c r="V92" s="571">
        <f t="shared" si="113"/>
        <v>93</v>
      </c>
      <c r="W92" s="74"/>
      <c r="X92" s="163">
        <f>D92-Q92</f>
        <v>120</v>
      </c>
      <c r="Y92" s="138">
        <f t="shared" si="100"/>
        <v>81</v>
      </c>
      <c r="Z92" s="165">
        <f t="shared" si="100"/>
        <v>40</v>
      </c>
      <c r="AA92" s="164">
        <f>G92-T92</f>
        <v>103</v>
      </c>
      <c r="AB92" s="138">
        <f t="shared" si="101"/>
        <v>104</v>
      </c>
      <c r="AC92" s="165">
        <f t="shared" si="101"/>
        <v>153</v>
      </c>
      <c r="AD92" s="74"/>
      <c r="AE92" s="183">
        <f t="shared" si="102"/>
        <v>0.16504854368932032</v>
      </c>
      <c r="AF92" s="189">
        <f t="shared" si="103"/>
        <v>17</v>
      </c>
      <c r="AG92" s="183">
        <f t="shared" si="104"/>
        <v>-0.22115384615384615</v>
      </c>
      <c r="AH92" s="190">
        <f t="shared" si="105"/>
        <v>-23</v>
      </c>
      <c r="AI92" s="191">
        <f t="shared" si="106"/>
        <v>-0.73856209150326801</v>
      </c>
      <c r="AJ92" s="192">
        <f t="shared" si="107"/>
        <v>-113</v>
      </c>
    </row>
    <row r="93" spans="3:36" x14ac:dyDescent="0.3">
      <c r="C93" s="672" t="s">
        <v>104</v>
      </c>
      <c r="D93" s="673"/>
      <c r="E93" s="673"/>
      <c r="F93" s="673"/>
      <c r="G93" s="673"/>
      <c r="H93" s="673"/>
      <c r="I93" s="673"/>
      <c r="J93" s="673"/>
      <c r="K93" s="673"/>
      <c r="L93" s="673"/>
      <c r="M93" s="673"/>
      <c r="N93" s="673"/>
      <c r="O93" s="674"/>
      <c r="P93" s="52"/>
      <c r="Q93" s="762"/>
      <c r="R93" s="763"/>
      <c r="S93" s="763"/>
      <c r="T93" s="763"/>
      <c r="U93" s="763"/>
      <c r="V93" s="763"/>
      <c r="W93" s="74"/>
      <c r="X93" s="672"/>
      <c r="Y93" s="673"/>
      <c r="Z93" s="673"/>
      <c r="AA93" s="673"/>
      <c r="AB93" s="673"/>
      <c r="AC93" s="673"/>
      <c r="AD93" s="74"/>
      <c r="AE93" s="672"/>
      <c r="AF93" s="673"/>
      <c r="AG93" s="673"/>
      <c r="AH93" s="673"/>
      <c r="AI93" s="673"/>
      <c r="AJ93" s="673"/>
    </row>
    <row r="94" spans="3:36" x14ac:dyDescent="0.3">
      <c r="C94" s="129" t="s">
        <v>12</v>
      </c>
      <c r="D94" s="565">
        <v>90</v>
      </c>
      <c r="E94" s="566">
        <v>45</v>
      </c>
      <c r="F94" s="567">
        <v>27</v>
      </c>
      <c r="G94" s="565">
        <v>89</v>
      </c>
      <c r="H94" s="566">
        <v>29</v>
      </c>
      <c r="I94" s="567">
        <v>24</v>
      </c>
      <c r="J94" s="181">
        <f t="shared" ref="J94:J100" si="114">D94/G94-1</f>
        <v>1.1235955056179803E-2</v>
      </c>
      <c r="K94" s="185">
        <f>D94-G94</f>
        <v>1</v>
      </c>
      <c r="L94" s="181">
        <f>E94/H94-1</f>
        <v>0.55172413793103448</v>
      </c>
      <c r="M94" s="186">
        <f>E94-H94</f>
        <v>16</v>
      </c>
      <c r="N94" s="187">
        <f>F94/I94-1</f>
        <v>0.125</v>
      </c>
      <c r="O94" s="188">
        <f>F94-I94</f>
        <v>3</v>
      </c>
      <c r="P94" s="52"/>
      <c r="Q94" s="565">
        <v>43</v>
      </c>
      <c r="R94" s="566">
        <v>26</v>
      </c>
      <c r="S94" s="567">
        <v>14</v>
      </c>
      <c r="T94" s="565">
        <v>48</v>
      </c>
      <c r="U94" s="566">
        <v>19</v>
      </c>
      <c r="V94" s="567">
        <v>16</v>
      </c>
      <c r="W94" s="74"/>
      <c r="X94" s="163">
        <f t="shared" ref="X94:AC100" si="115">D94-Q94</f>
        <v>47</v>
      </c>
      <c r="Y94" s="138">
        <f t="shared" si="115"/>
        <v>19</v>
      </c>
      <c r="Z94" s="165">
        <f t="shared" si="115"/>
        <v>13</v>
      </c>
      <c r="AA94" s="164">
        <f>G94-T94</f>
        <v>41</v>
      </c>
      <c r="AB94" s="138">
        <f t="shared" si="115"/>
        <v>10</v>
      </c>
      <c r="AC94" s="165">
        <f t="shared" si="115"/>
        <v>8</v>
      </c>
      <c r="AD94" s="74"/>
      <c r="AE94" s="183">
        <f t="shared" ref="AE94:AE100" si="116">X94/AA94-1</f>
        <v>0.14634146341463405</v>
      </c>
      <c r="AF94" s="189">
        <f t="shared" ref="AF94:AF100" si="117">X94-AA94</f>
        <v>6</v>
      </c>
      <c r="AG94" s="183">
        <f t="shared" ref="AG94:AG100" si="118">Y94/AB94-1</f>
        <v>0.89999999999999991</v>
      </c>
      <c r="AH94" s="190">
        <f t="shared" ref="AH94:AH100" si="119">Y94-AB94</f>
        <v>9</v>
      </c>
      <c r="AI94" s="191">
        <f t="shared" ref="AI94:AI100" si="120">Z94/AC94-1</f>
        <v>0.625</v>
      </c>
      <c r="AJ94" s="192">
        <f t="shared" ref="AJ94:AJ100" si="121">Z94-AC94</f>
        <v>5</v>
      </c>
    </row>
    <row r="95" spans="3:36" x14ac:dyDescent="0.3">
      <c r="C95" s="130" t="s">
        <v>13</v>
      </c>
      <c r="D95" s="572">
        <v>1116</v>
      </c>
      <c r="E95" s="573">
        <v>444</v>
      </c>
      <c r="F95" s="574">
        <v>985</v>
      </c>
      <c r="G95" s="572">
        <v>969</v>
      </c>
      <c r="H95" s="573">
        <v>344</v>
      </c>
      <c r="I95" s="574">
        <v>820</v>
      </c>
      <c r="J95" s="181">
        <f t="shared" si="114"/>
        <v>0.15170278637770895</v>
      </c>
      <c r="K95" s="185">
        <f>D95-G95</f>
        <v>147</v>
      </c>
      <c r="L95" s="181">
        <f>E95/H95-1</f>
        <v>0.29069767441860472</v>
      </c>
      <c r="M95" s="186">
        <f>E95-H95</f>
        <v>100</v>
      </c>
      <c r="N95" s="187">
        <f>F95/I95-1</f>
        <v>0.20121951219512191</v>
      </c>
      <c r="O95" s="188">
        <f>F95-I95</f>
        <v>165</v>
      </c>
      <c r="P95" s="52"/>
      <c r="Q95" s="572">
        <v>787</v>
      </c>
      <c r="R95" s="573">
        <v>317</v>
      </c>
      <c r="S95" s="574">
        <v>863</v>
      </c>
      <c r="T95" s="572">
        <v>719</v>
      </c>
      <c r="U95" s="573">
        <v>135</v>
      </c>
      <c r="V95" s="574">
        <v>427</v>
      </c>
      <c r="W95" s="74"/>
      <c r="X95" s="163">
        <f t="shared" si="115"/>
        <v>329</v>
      </c>
      <c r="Y95" s="138">
        <f t="shared" si="115"/>
        <v>127</v>
      </c>
      <c r="Z95" s="165">
        <f t="shared" si="115"/>
        <v>122</v>
      </c>
      <c r="AA95" s="164">
        <f t="shared" si="115"/>
        <v>250</v>
      </c>
      <c r="AB95" s="138">
        <f t="shared" si="115"/>
        <v>209</v>
      </c>
      <c r="AC95" s="165">
        <f t="shared" si="115"/>
        <v>393</v>
      </c>
      <c r="AD95" s="74"/>
      <c r="AE95" s="183">
        <f t="shared" si="116"/>
        <v>0.31600000000000006</v>
      </c>
      <c r="AF95" s="189">
        <f t="shared" si="117"/>
        <v>79</v>
      </c>
      <c r="AG95" s="183">
        <f t="shared" si="118"/>
        <v>-0.39234449760765555</v>
      </c>
      <c r="AH95" s="190">
        <f t="shared" si="119"/>
        <v>-82</v>
      </c>
      <c r="AI95" s="191">
        <f t="shared" si="120"/>
        <v>-0.68956743002544529</v>
      </c>
      <c r="AJ95" s="192">
        <f t="shared" si="121"/>
        <v>-271</v>
      </c>
    </row>
    <row r="96" spans="3:36" x14ac:dyDescent="0.3">
      <c r="C96" s="131" t="s">
        <v>66</v>
      </c>
      <c r="D96" s="571">
        <f>SUM(D94:D95)</f>
        <v>1206</v>
      </c>
      <c r="E96" s="571">
        <f t="shared" ref="E96:I96" si="122">SUM(E94:E95)</f>
        <v>489</v>
      </c>
      <c r="F96" s="571">
        <f t="shared" si="122"/>
        <v>1012</v>
      </c>
      <c r="G96" s="571">
        <f t="shared" si="122"/>
        <v>1058</v>
      </c>
      <c r="H96" s="571">
        <f t="shared" si="122"/>
        <v>373</v>
      </c>
      <c r="I96" s="571">
        <f t="shared" si="122"/>
        <v>844</v>
      </c>
      <c r="J96" s="184">
        <f t="shared" si="114"/>
        <v>0.13988657844990549</v>
      </c>
      <c r="K96" s="197">
        <f t="shared" ref="K96:K100" si="123">D96-G96</f>
        <v>148</v>
      </c>
      <c r="L96" s="184">
        <f t="shared" ref="L96:L100" si="124">E96/H96-1</f>
        <v>0.31099195710455763</v>
      </c>
      <c r="M96" s="175">
        <f t="shared" ref="M96:M100" si="125">E96-H96</f>
        <v>116</v>
      </c>
      <c r="N96" s="198">
        <f t="shared" ref="N96:N100" si="126">F96/I96-1</f>
        <v>0.19905213270142186</v>
      </c>
      <c r="O96" s="176">
        <f t="shared" ref="O96:O100" si="127">F96-I96</f>
        <v>168</v>
      </c>
      <c r="P96" s="52"/>
      <c r="Q96" s="571">
        <f>SUM(Q94:Q95)</f>
        <v>830</v>
      </c>
      <c r="R96" s="571">
        <f t="shared" ref="R96:V96" si="128">SUM(R94:R95)</f>
        <v>343</v>
      </c>
      <c r="S96" s="571">
        <f t="shared" si="128"/>
        <v>877</v>
      </c>
      <c r="T96" s="571">
        <f t="shared" si="128"/>
        <v>767</v>
      </c>
      <c r="U96" s="571">
        <f t="shared" si="128"/>
        <v>154</v>
      </c>
      <c r="V96" s="571">
        <f t="shared" si="128"/>
        <v>443</v>
      </c>
      <c r="W96" s="74"/>
      <c r="X96" s="163">
        <f t="shared" si="115"/>
        <v>376</v>
      </c>
      <c r="Y96" s="138">
        <f t="shared" si="115"/>
        <v>146</v>
      </c>
      <c r="Z96" s="165">
        <f t="shared" si="115"/>
        <v>135</v>
      </c>
      <c r="AA96" s="164">
        <f t="shared" si="115"/>
        <v>291</v>
      </c>
      <c r="AB96" s="138">
        <f t="shared" si="115"/>
        <v>219</v>
      </c>
      <c r="AC96" s="165">
        <f t="shared" si="115"/>
        <v>401</v>
      </c>
      <c r="AD96" s="74"/>
      <c r="AE96" s="183">
        <f t="shared" si="116"/>
        <v>0.29209621993127155</v>
      </c>
      <c r="AF96" s="189">
        <f t="shared" si="117"/>
        <v>85</v>
      </c>
      <c r="AG96" s="183">
        <f t="shared" si="118"/>
        <v>-0.33333333333333337</v>
      </c>
      <c r="AH96" s="190">
        <f t="shared" si="119"/>
        <v>-73</v>
      </c>
      <c r="AI96" s="191">
        <f t="shared" si="120"/>
        <v>-0.66334164588528677</v>
      </c>
      <c r="AJ96" s="192">
        <f t="shared" si="121"/>
        <v>-266</v>
      </c>
    </row>
    <row r="97" spans="3:52" x14ac:dyDescent="0.3">
      <c r="C97" s="131" t="s">
        <v>227</v>
      </c>
      <c r="D97" s="571">
        <f>D90+D94</f>
        <v>326</v>
      </c>
      <c r="E97" s="571">
        <f t="shared" ref="E97:I97" si="129">E90+E94</f>
        <v>267</v>
      </c>
      <c r="F97" s="571">
        <f t="shared" si="129"/>
        <v>42</v>
      </c>
      <c r="G97" s="571">
        <f t="shared" si="129"/>
        <v>259</v>
      </c>
      <c r="H97" s="571">
        <f t="shared" si="129"/>
        <v>190</v>
      </c>
      <c r="I97" s="571">
        <f t="shared" si="129"/>
        <v>45</v>
      </c>
      <c r="J97" s="184">
        <f t="shared" si="114"/>
        <v>0.25868725868725861</v>
      </c>
      <c r="K97" s="197">
        <f t="shared" ref="K97:K98" si="130">D97-G97</f>
        <v>67</v>
      </c>
      <c r="L97" s="184">
        <f t="shared" ref="L97:L98" si="131">E97/H97-1</f>
        <v>0.40526315789473677</v>
      </c>
      <c r="M97" s="175">
        <f t="shared" ref="M97:M98" si="132">E97-H97</f>
        <v>77</v>
      </c>
      <c r="N97" s="198">
        <f t="shared" ref="N97:N98" si="133">F97/I97-1</f>
        <v>-6.6666666666666652E-2</v>
      </c>
      <c r="O97" s="176">
        <f t="shared" ref="O97:O98" si="134">F97-I97</f>
        <v>-3</v>
      </c>
      <c r="P97" s="52"/>
      <c r="Q97" s="571">
        <f>Q90+Q94</f>
        <v>218</v>
      </c>
      <c r="R97" s="571">
        <f t="shared" ref="R97:V98" si="135">R90+R94</f>
        <v>191</v>
      </c>
      <c r="S97" s="571">
        <f t="shared" si="135"/>
        <v>27</v>
      </c>
      <c r="T97" s="571">
        <f t="shared" si="135"/>
        <v>183</v>
      </c>
      <c r="U97" s="571">
        <f t="shared" si="135"/>
        <v>136</v>
      </c>
      <c r="V97" s="571">
        <f t="shared" si="135"/>
        <v>25</v>
      </c>
      <c r="W97" s="74"/>
      <c r="X97" s="163">
        <f t="shared" si="115"/>
        <v>108</v>
      </c>
      <c r="Y97" s="138">
        <f t="shared" si="115"/>
        <v>76</v>
      </c>
      <c r="Z97" s="165">
        <f t="shared" si="115"/>
        <v>15</v>
      </c>
      <c r="AA97" s="164">
        <f t="shared" si="115"/>
        <v>76</v>
      </c>
      <c r="AB97" s="138">
        <f t="shared" si="115"/>
        <v>54</v>
      </c>
      <c r="AC97" s="165">
        <f t="shared" si="115"/>
        <v>20</v>
      </c>
      <c r="AD97" s="74"/>
      <c r="AE97" s="183">
        <f t="shared" si="116"/>
        <v>0.42105263157894735</v>
      </c>
      <c r="AF97" s="189">
        <f t="shared" si="117"/>
        <v>32</v>
      </c>
      <c r="AG97" s="183">
        <f t="shared" si="118"/>
        <v>0.40740740740740744</v>
      </c>
      <c r="AH97" s="190">
        <f t="shared" si="119"/>
        <v>22</v>
      </c>
      <c r="AI97" s="191">
        <f t="shared" si="120"/>
        <v>-0.25</v>
      </c>
      <c r="AJ97" s="192">
        <f t="shared" si="121"/>
        <v>-5</v>
      </c>
    </row>
    <row r="98" spans="3:52" x14ac:dyDescent="0.3">
      <c r="C98" s="619" t="s">
        <v>228</v>
      </c>
      <c r="D98" s="571">
        <f>D91+D95</f>
        <v>1323</v>
      </c>
      <c r="E98" s="571">
        <f t="shared" ref="E98:I98" si="136">E91+E95</f>
        <v>530</v>
      </c>
      <c r="F98" s="571">
        <f t="shared" si="136"/>
        <v>1161</v>
      </c>
      <c r="G98" s="571">
        <f t="shared" si="136"/>
        <v>1226</v>
      </c>
      <c r="H98" s="571">
        <f t="shared" si="136"/>
        <v>430</v>
      </c>
      <c r="I98" s="571">
        <f t="shared" si="136"/>
        <v>1045</v>
      </c>
      <c r="J98" s="184">
        <f t="shared" si="114"/>
        <v>7.9119086460032628E-2</v>
      </c>
      <c r="K98" s="197">
        <f t="shared" si="130"/>
        <v>97</v>
      </c>
      <c r="L98" s="184">
        <f t="shared" si="131"/>
        <v>0.23255813953488369</v>
      </c>
      <c r="M98" s="175">
        <f t="shared" si="132"/>
        <v>100</v>
      </c>
      <c r="N98" s="198">
        <f t="shared" si="133"/>
        <v>0.11100478468899522</v>
      </c>
      <c r="O98" s="176">
        <f t="shared" si="134"/>
        <v>116</v>
      </c>
      <c r="P98" s="52"/>
      <c r="Q98" s="571">
        <f>Q91+Q95</f>
        <v>935</v>
      </c>
      <c r="R98" s="571">
        <f t="shared" si="135"/>
        <v>379</v>
      </c>
      <c r="S98" s="571">
        <f t="shared" si="135"/>
        <v>1001</v>
      </c>
      <c r="T98" s="571">
        <f t="shared" si="135"/>
        <v>908</v>
      </c>
      <c r="U98" s="571">
        <f t="shared" si="135"/>
        <v>161</v>
      </c>
      <c r="V98" s="571">
        <f t="shared" si="135"/>
        <v>511</v>
      </c>
      <c r="W98" s="74"/>
      <c r="X98" s="163">
        <f t="shared" si="115"/>
        <v>388</v>
      </c>
      <c r="Y98" s="138">
        <f t="shared" si="115"/>
        <v>151</v>
      </c>
      <c r="Z98" s="165">
        <f t="shared" si="115"/>
        <v>160</v>
      </c>
      <c r="AA98" s="164">
        <f t="shared" si="115"/>
        <v>318</v>
      </c>
      <c r="AB98" s="138">
        <f t="shared" si="115"/>
        <v>269</v>
      </c>
      <c r="AC98" s="165">
        <f t="shared" si="115"/>
        <v>534</v>
      </c>
      <c r="AD98" s="74"/>
      <c r="AE98" s="183">
        <f t="shared" si="116"/>
        <v>0.22012578616352196</v>
      </c>
      <c r="AF98" s="189">
        <f t="shared" si="117"/>
        <v>70</v>
      </c>
      <c r="AG98" s="183">
        <f t="shared" si="118"/>
        <v>-0.43866171003717469</v>
      </c>
      <c r="AH98" s="190">
        <f t="shared" si="119"/>
        <v>-118</v>
      </c>
      <c r="AI98" s="191">
        <f t="shared" si="120"/>
        <v>-0.70037453183520593</v>
      </c>
      <c r="AJ98" s="192">
        <f t="shared" si="121"/>
        <v>-374</v>
      </c>
    </row>
    <row r="99" spans="3:52" x14ac:dyDescent="0.3">
      <c r="C99" s="131" t="s">
        <v>225</v>
      </c>
      <c r="D99" s="571">
        <f>D96+D92</f>
        <v>1649</v>
      </c>
      <c r="E99" s="571">
        <f t="shared" ref="E99:I99" si="137">E96+E92</f>
        <v>797</v>
      </c>
      <c r="F99" s="571">
        <f t="shared" si="137"/>
        <v>1203</v>
      </c>
      <c r="G99" s="571">
        <f t="shared" si="137"/>
        <v>1485</v>
      </c>
      <c r="H99" s="571">
        <f>H96+H92</f>
        <v>620</v>
      </c>
      <c r="I99" s="571">
        <f t="shared" si="137"/>
        <v>1090</v>
      </c>
      <c r="J99" s="184">
        <f t="shared" si="114"/>
        <v>0.11043771043771033</v>
      </c>
      <c r="K99" s="197">
        <f t="shared" ref="K99" si="138">D99-G99</f>
        <v>164</v>
      </c>
      <c r="L99" s="184">
        <f t="shared" ref="L99" si="139">E99/H99-1</f>
        <v>0.28548387096774186</v>
      </c>
      <c r="M99" s="175">
        <f t="shared" ref="M99" si="140">E99-H99</f>
        <v>177</v>
      </c>
      <c r="N99" s="198">
        <f t="shared" ref="N99" si="141">F99/I99-1</f>
        <v>0.10366972477064218</v>
      </c>
      <c r="O99" s="176">
        <f t="shared" ref="O99" si="142">F99-I99</f>
        <v>113</v>
      </c>
      <c r="P99" s="52"/>
      <c r="Q99" s="571">
        <f>Q96+Q92</f>
        <v>1153</v>
      </c>
      <c r="R99" s="571">
        <f t="shared" ref="R99:V99" si="143">R96+R92</f>
        <v>570</v>
      </c>
      <c r="S99" s="571">
        <f t="shared" si="143"/>
        <v>1028</v>
      </c>
      <c r="T99" s="571">
        <f t="shared" si="143"/>
        <v>1091</v>
      </c>
      <c r="U99" s="571">
        <f t="shared" si="143"/>
        <v>297</v>
      </c>
      <c r="V99" s="571">
        <f t="shared" si="143"/>
        <v>536</v>
      </c>
      <c r="W99" s="74"/>
      <c r="X99" s="163">
        <f t="shared" si="115"/>
        <v>496</v>
      </c>
      <c r="Y99" s="138">
        <f t="shared" si="115"/>
        <v>227</v>
      </c>
      <c r="Z99" s="165">
        <f t="shared" si="115"/>
        <v>175</v>
      </c>
      <c r="AA99" s="164">
        <f t="shared" si="115"/>
        <v>394</v>
      </c>
      <c r="AB99" s="138">
        <f t="shared" si="115"/>
        <v>323</v>
      </c>
      <c r="AC99" s="165">
        <f t="shared" si="115"/>
        <v>554</v>
      </c>
      <c r="AD99" s="74"/>
      <c r="AE99" s="183">
        <f t="shared" si="116"/>
        <v>0.25888324873096447</v>
      </c>
      <c r="AF99" s="189">
        <f t="shared" si="117"/>
        <v>102</v>
      </c>
      <c r="AG99" s="183">
        <f t="shared" si="118"/>
        <v>-0.29721362229102166</v>
      </c>
      <c r="AH99" s="190">
        <f t="shared" si="119"/>
        <v>-96</v>
      </c>
      <c r="AI99" s="191">
        <f t="shared" si="120"/>
        <v>-0.68411552346570392</v>
      </c>
      <c r="AJ99" s="192">
        <f t="shared" si="121"/>
        <v>-379</v>
      </c>
    </row>
    <row r="100" spans="3:52" ht="33.049999999999997" customHeight="1" x14ac:dyDescent="0.3">
      <c r="C100" s="133" t="s">
        <v>83</v>
      </c>
      <c r="D100" s="575">
        <f>D88+D99</f>
        <v>24310</v>
      </c>
      <c r="E100" s="575">
        <f t="shared" ref="E100:I100" si="144">E88+E99</f>
        <v>14835</v>
      </c>
      <c r="F100" s="575">
        <f t="shared" si="144"/>
        <v>9407</v>
      </c>
      <c r="G100" s="575">
        <f t="shared" si="144"/>
        <v>21997</v>
      </c>
      <c r="H100" s="575">
        <f t="shared" si="144"/>
        <v>13282</v>
      </c>
      <c r="I100" s="575">
        <f t="shared" si="144"/>
        <v>8592</v>
      </c>
      <c r="J100" s="184">
        <f t="shared" si="114"/>
        <v>0.10515070236850477</v>
      </c>
      <c r="K100" s="197">
        <f t="shared" si="123"/>
        <v>2313</v>
      </c>
      <c r="L100" s="184">
        <f t="shared" si="124"/>
        <v>0.11692516187321189</v>
      </c>
      <c r="M100" s="175">
        <f t="shared" si="125"/>
        <v>1553</v>
      </c>
      <c r="N100" s="198">
        <f t="shared" si="126"/>
        <v>9.4855679702048334E-2</v>
      </c>
      <c r="O100" s="176">
        <f t="shared" si="127"/>
        <v>815</v>
      </c>
      <c r="P100" s="52"/>
      <c r="Q100" s="575">
        <f>Q99+Q88</f>
        <v>17099</v>
      </c>
      <c r="R100" s="575">
        <f t="shared" ref="R100:U100" si="145">R99+R88</f>
        <v>10644</v>
      </c>
      <c r="S100" s="575">
        <f t="shared" si="145"/>
        <v>6643</v>
      </c>
      <c r="T100" s="575">
        <f t="shared" si="145"/>
        <v>15454</v>
      </c>
      <c r="U100" s="575">
        <f t="shared" si="145"/>
        <v>8488</v>
      </c>
      <c r="V100" s="575">
        <f>V99+V88</f>
        <v>6445</v>
      </c>
      <c r="W100" s="74"/>
      <c r="X100" s="110">
        <f t="shared" si="115"/>
        <v>7211</v>
      </c>
      <c r="Y100" s="111">
        <f t="shared" si="115"/>
        <v>4191</v>
      </c>
      <c r="Z100" s="280">
        <f>F100-S100</f>
        <v>2764</v>
      </c>
      <c r="AA100" s="281">
        <f t="shared" si="115"/>
        <v>6543</v>
      </c>
      <c r="AB100" s="111">
        <f t="shared" si="115"/>
        <v>4794</v>
      </c>
      <c r="AC100" s="280">
        <f t="shared" si="115"/>
        <v>2147</v>
      </c>
      <c r="AD100" s="74"/>
      <c r="AE100" s="184">
        <f t="shared" si="116"/>
        <v>0.10209384074583516</v>
      </c>
      <c r="AF100" s="197">
        <f t="shared" si="117"/>
        <v>668</v>
      </c>
      <c r="AG100" s="184">
        <f t="shared" si="118"/>
        <v>-0.12578222778473092</v>
      </c>
      <c r="AH100" s="175">
        <f t="shared" si="119"/>
        <v>-603</v>
      </c>
      <c r="AI100" s="198">
        <f t="shared" si="120"/>
        <v>0.28737773637633901</v>
      </c>
      <c r="AJ100" s="176">
        <f t="shared" si="121"/>
        <v>617</v>
      </c>
    </row>
    <row r="101" spans="3:52" x14ac:dyDescent="0.3">
      <c r="K101" s="21"/>
      <c r="L101" s="21"/>
      <c r="M101" s="21"/>
      <c r="N101" s="21"/>
    </row>
    <row r="102" spans="3:52" ht="15.05" customHeight="1" x14ac:dyDescent="0.3">
      <c r="C102" s="764"/>
    </row>
    <row r="103" spans="3:52" x14ac:dyDescent="0.3">
      <c r="C103" s="764"/>
    </row>
    <row r="104" spans="3:52" x14ac:dyDescent="0.3">
      <c r="C104" s="764"/>
    </row>
    <row r="106" spans="3:52" ht="15.05" customHeight="1" x14ac:dyDescent="0.3">
      <c r="C106" s="708" t="s">
        <v>113</v>
      </c>
      <c r="D106" s="708"/>
      <c r="E106" s="708"/>
      <c r="F106" s="708"/>
      <c r="G106" s="708"/>
      <c r="H106" s="708"/>
      <c r="I106" s="708"/>
      <c r="J106" s="708"/>
      <c r="K106" s="708"/>
      <c r="L106" s="708"/>
      <c r="M106" s="708"/>
      <c r="N106" s="708"/>
      <c r="O106" s="708"/>
      <c r="P106" s="708"/>
      <c r="Q106" s="84"/>
      <c r="R106" s="84"/>
      <c r="S106" s="84"/>
      <c r="T106" s="84"/>
      <c r="U106" s="84"/>
      <c r="V106" s="84"/>
      <c r="W106" s="84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</row>
    <row r="107" spans="3:52" ht="15.05" customHeight="1" x14ac:dyDescent="0.3">
      <c r="C107" s="709"/>
      <c r="D107" s="709"/>
      <c r="E107" s="709"/>
      <c r="F107" s="709"/>
      <c r="G107" s="709"/>
      <c r="H107" s="709"/>
      <c r="I107" s="709"/>
      <c r="J107" s="709"/>
      <c r="K107" s="709"/>
      <c r="L107" s="709"/>
      <c r="M107" s="709"/>
      <c r="N107" s="709"/>
      <c r="O107" s="709"/>
      <c r="P107" s="709"/>
      <c r="Q107" s="87"/>
      <c r="R107" s="87"/>
      <c r="S107" s="87"/>
      <c r="T107" s="87"/>
      <c r="U107" s="87"/>
      <c r="V107" s="87"/>
      <c r="W107" s="87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</row>
    <row r="108" spans="3:52" ht="15.05" customHeight="1" x14ac:dyDescent="0.3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8"/>
      <c r="R108" s="8"/>
      <c r="S108" s="8"/>
      <c r="T108" s="8"/>
      <c r="U108" s="8"/>
      <c r="V108" s="8"/>
      <c r="W108" s="8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3:52" ht="15.05" customHeight="1" x14ac:dyDescent="0.3">
      <c r="C109" s="698" t="s">
        <v>123</v>
      </c>
      <c r="D109" s="675" t="str">
        <f>J5</f>
        <v>2021</v>
      </c>
      <c r="E109" s="676"/>
      <c r="F109" s="677"/>
      <c r="G109" s="675" t="str">
        <f>J6</f>
        <v>2020</v>
      </c>
      <c r="H109" s="676"/>
      <c r="I109" s="677"/>
      <c r="J109" s="682" t="str">
        <f>J5</f>
        <v>2021</v>
      </c>
      <c r="K109" s="682"/>
      <c r="L109" s="682"/>
      <c r="M109" s="682"/>
      <c r="N109" s="682"/>
      <c r="O109" s="683"/>
      <c r="P109" s="52"/>
      <c r="Q109" s="675" t="str">
        <f>J5</f>
        <v>2021</v>
      </c>
      <c r="R109" s="676"/>
      <c r="S109" s="677"/>
      <c r="T109" s="676" t="str">
        <f>J6</f>
        <v>2020</v>
      </c>
      <c r="U109" s="676"/>
      <c r="V109" s="677"/>
      <c r="X109" s="675" t="str">
        <f>J5</f>
        <v>2021</v>
      </c>
      <c r="Y109" s="676"/>
      <c r="Z109" s="677"/>
      <c r="AA109" s="676" t="str">
        <f>J6</f>
        <v>2020</v>
      </c>
      <c r="AB109" s="676"/>
      <c r="AC109" s="677"/>
      <c r="AE109" s="675" t="str">
        <f>J5</f>
        <v>2021</v>
      </c>
      <c r="AF109" s="676"/>
      <c r="AG109" s="676"/>
      <c r="AH109" s="676"/>
      <c r="AI109" s="676"/>
      <c r="AJ109" s="677"/>
      <c r="AL109" s="767" t="str">
        <f>J5</f>
        <v>2021</v>
      </c>
      <c r="AM109" s="768"/>
      <c r="AN109" s="768"/>
      <c r="AO109" s="768"/>
      <c r="AP109" s="768"/>
      <c r="AQ109" s="768"/>
      <c r="AR109" s="769"/>
      <c r="AT109" s="767" t="str">
        <f>J5</f>
        <v>2021</v>
      </c>
      <c r="AU109" s="768"/>
      <c r="AV109" s="768"/>
      <c r="AW109" s="768"/>
      <c r="AX109" s="768"/>
      <c r="AY109" s="768"/>
      <c r="AZ109" s="769"/>
    </row>
    <row r="110" spans="3:52" ht="15.05" customHeight="1" x14ac:dyDescent="0.3">
      <c r="C110" s="699"/>
      <c r="D110" s="678"/>
      <c r="E110" s="679"/>
      <c r="F110" s="680"/>
      <c r="G110" s="678"/>
      <c r="H110" s="679"/>
      <c r="I110" s="680"/>
      <c r="J110" s="685"/>
      <c r="K110" s="685"/>
      <c r="L110" s="685"/>
      <c r="M110" s="685"/>
      <c r="N110" s="685"/>
      <c r="O110" s="686"/>
      <c r="P110" s="52"/>
      <c r="Q110" s="678"/>
      <c r="R110" s="717"/>
      <c r="S110" s="680"/>
      <c r="T110" s="717"/>
      <c r="U110" s="717"/>
      <c r="V110" s="680"/>
      <c r="X110" s="678"/>
      <c r="Y110" s="717"/>
      <c r="Z110" s="680"/>
      <c r="AA110" s="717"/>
      <c r="AB110" s="717"/>
      <c r="AC110" s="680"/>
      <c r="AE110" s="678"/>
      <c r="AF110" s="717"/>
      <c r="AG110" s="717"/>
      <c r="AH110" s="717"/>
      <c r="AI110" s="717"/>
      <c r="AJ110" s="680"/>
      <c r="AL110" s="770"/>
      <c r="AM110" s="771"/>
      <c r="AN110" s="771"/>
      <c r="AO110" s="771"/>
      <c r="AP110" s="771"/>
      <c r="AQ110" s="771"/>
      <c r="AR110" s="772"/>
      <c r="AT110" s="770"/>
      <c r="AU110" s="771"/>
      <c r="AV110" s="771"/>
      <c r="AW110" s="771"/>
      <c r="AX110" s="771"/>
      <c r="AY110" s="771"/>
      <c r="AZ110" s="772"/>
    </row>
    <row r="111" spans="3:52" ht="15.05" customHeight="1" x14ac:dyDescent="0.3">
      <c r="C111" s="699"/>
      <c r="D111" s="689" t="str">
        <f>D5</f>
        <v>leden-září</v>
      </c>
      <c r="E111" s="690"/>
      <c r="F111" s="691"/>
      <c r="G111" s="692" t="str">
        <f>D5</f>
        <v>leden-září</v>
      </c>
      <c r="H111" s="693"/>
      <c r="I111" s="694"/>
      <c r="J111" s="715" t="str">
        <f>D5</f>
        <v>leden-září</v>
      </c>
      <c r="K111" s="715"/>
      <c r="L111" s="715"/>
      <c r="M111" s="715"/>
      <c r="N111" s="715"/>
      <c r="O111" s="716"/>
      <c r="P111" s="52"/>
      <c r="Q111" s="702" t="str">
        <f>Q6</f>
        <v>leden-červen</v>
      </c>
      <c r="R111" s="713"/>
      <c r="S111" s="704"/>
      <c r="T111" s="713" t="str">
        <f>Q6</f>
        <v>leden-červen</v>
      </c>
      <c r="U111" s="713"/>
      <c r="V111" s="704"/>
      <c r="X111" s="702" t="str">
        <f>Q5</f>
        <v>červenec-září</v>
      </c>
      <c r="Y111" s="713"/>
      <c r="Z111" s="704"/>
      <c r="AA111" s="713" t="str">
        <f>Q5</f>
        <v>červenec-září</v>
      </c>
      <c r="AB111" s="713"/>
      <c r="AC111" s="704"/>
      <c r="AE111" s="722" t="str">
        <f>Q5</f>
        <v>červenec-září</v>
      </c>
      <c r="AF111" s="723"/>
      <c r="AG111" s="723"/>
      <c r="AH111" s="723"/>
      <c r="AI111" s="723"/>
      <c r="AJ111" s="724"/>
      <c r="AL111" s="773" t="str">
        <f>D5</f>
        <v>leden-září</v>
      </c>
      <c r="AM111" s="774"/>
      <c r="AN111" s="774"/>
      <c r="AO111" s="774"/>
      <c r="AP111" s="774"/>
      <c r="AQ111" s="774"/>
      <c r="AR111" s="775"/>
      <c r="AT111" s="773" t="str">
        <f>G5</f>
        <v>září</v>
      </c>
      <c r="AU111" s="774"/>
      <c r="AV111" s="774"/>
      <c r="AW111" s="774"/>
      <c r="AX111" s="774"/>
      <c r="AY111" s="774"/>
      <c r="AZ111" s="775"/>
    </row>
    <row r="112" spans="3:52" ht="15.05" customHeight="1" x14ac:dyDescent="0.3">
      <c r="C112" s="699"/>
      <c r="D112" s="48"/>
      <c r="E112" s="47"/>
      <c r="F112" s="49"/>
      <c r="G112" s="59"/>
      <c r="H112" s="60"/>
      <c r="I112" s="61"/>
      <c r="J112" s="715"/>
      <c r="K112" s="715"/>
      <c r="L112" s="715"/>
      <c r="M112" s="715"/>
      <c r="N112" s="715"/>
      <c r="O112" s="716"/>
      <c r="P112" s="52"/>
      <c r="Q112" s="387"/>
      <c r="R112" s="1"/>
      <c r="S112" s="388"/>
      <c r="T112" s="1"/>
      <c r="U112" s="1"/>
      <c r="V112" s="388"/>
      <c r="X112" s="387"/>
      <c r="Y112" s="1"/>
      <c r="Z112" s="388"/>
      <c r="AA112" s="1"/>
      <c r="AB112" s="1"/>
      <c r="AC112" s="388"/>
      <c r="AE112" s="725"/>
      <c r="AF112" s="723"/>
      <c r="AG112" s="723"/>
      <c r="AH112" s="723"/>
      <c r="AI112" s="723"/>
      <c r="AJ112" s="724"/>
      <c r="AL112" s="776"/>
      <c r="AM112" s="774"/>
      <c r="AN112" s="774"/>
      <c r="AO112" s="774"/>
      <c r="AP112" s="774"/>
      <c r="AQ112" s="774"/>
      <c r="AR112" s="775"/>
      <c r="AT112" s="776"/>
      <c r="AU112" s="774"/>
      <c r="AV112" s="774"/>
      <c r="AW112" s="774"/>
      <c r="AX112" s="774"/>
      <c r="AY112" s="774"/>
      <c r="AZ112" s="775"/>
    </row>
    <row r="113" spans="3:52" ht="15.05" customHeight="1" x14ac:dyDescent="0.3">
      <c r="C113" s="699"/>
      <c r="D113" s="696" t="s">
        <v>93</v>
      </c>
      <c r="E113" s="653" t="s">
        <v>112</v>
      </c>
      <c r="F113" s="687" t="s">
        <v>106</v>
      </c>
      <c r="G113" s="51" t="s">
        <v>93</v>
      </c>
      <c r="H113" s="50" t="s">
        <v>112</v>
      </c>
      <c r="I113" s="55" t="s">
        <v>106</v>
      </c>
      <c r="J113" s="765" t="s">
        <v>93</v>
      </c>
      <c r="K113" s="765"/>
      <c r="L113" s="765" t="s">
        <v>94</v>
      </c>
      <c r="M113" s="765"/>
      <c r="N113" s="711" t="s">
        <v>95</v>
      </c>
      <c r="O113" s="712"/>
      <c r="P113" s="52"/>
      <c r="Q113" s="51" t="s">
        <v>93</v>
      </c>
      <c r="R113" s="400" t="s">
        <v>112</v>
      </c>
      <c r="S113" s="55" t="s">
        <v>106</v>
      </c>
      <c r="T113" s="400" t="s">
        <v>93</v>
      </c>
      <c r="U113" s="400" t="s">
        <v>112</v>
      </c>
      <c r="V113" s="55" t="s">
        <v>106</v>
      </c>
      <c r="X113" s="51" t="s">
        <v>93</v>
      </c>
      <c r="Y113" s="400" t="s">
        <v>112</v>
      </c>
      <c r="Z113" s="55" t="s">
        <v>106</v>
      </c>
      <c r="AA113" s="400" t="s">
        <v>93</v>
      </c>
      <c r="AB113" s="400" t="s">
        <v>112</v>
      </c>
      <c r="AC113" s="55" t="s">
        <v>106</v>
      </c>
      <c r="AE113" s="710" t="s">
        <v>93</v>
      </c>
      <c r="AF113" s="711"/>
      <c r="AG113" s="711" t="s">
        <v>94</v>
      </c>
      <c r="AH113" s="711"/>
      <c r="AI113" s="711" t="s">
        <v>95</v>
      </c>
      <c r="AJ113" s="712"/>
      <c r="AL113" s="797" t="s">
        <v>283</v>
      </c>
      <c r="AM113" s="798"/>
      <c r="AN113" s="778"/>
      <c r="AO113" s="798"/>
      <c r="AP113" s="778"/>
      <c r="AQ113" s="798"/>
      <c r="AR113" s="779"/>
      <c r="AT113" s="777" t="s">
        <v>283</v>
      </c>
      <c r="AU113" s="798"/>
      <c r="AV113" s="778"/>
      <c r="AW113" s="798"/>
      <c r="AX113" s="778"/>
      <c r="AY113" s="798"/>
      <c r="AZ113" s="779"/>
    </row>
    <row r="114" spans="3:52" ht="15.05" customHeight="1" x14ac:dyDescent="0.3">
      <c r="C114" s="700"/>
      <c r="D114" s="696"/>
      <c r="E114" s="653"/>
      <c r="F114" s="687"/>
      <c r="G114" s="58"/>
      <c r="H114" s="56"/>
      <c r="I114" s="57"/>
      <c r="J114" s="91" t="s">
        <v>110</v>
      </c>
      <c r="K114" s="90" t="s">
        <v>111</v>
      </c>
      <c r="L114" s="93" t="s">
        <v>110</v>
      </c>
      <c r="M114" s="92" t="s">
        <v>111</v>
      </c>
      <c r="N114" s="93" t="s">
        <v>110</v>
      </c>
      <c r="O114" s="94" t="s">
        <v>111</v>
      </c>
      <c r="P114" s="52"/>
      <c r="Q114" s="51"/>
      <c r="R114" s="400"/>
      <c r="S114" s="55"/>
      <c r="T114" s="400"/>
      <c r="U114" s="400"/>
      <c r="V114" s="55"/>
      <c r="X114" s="51"/>
      <c r="Y114" s="400"/>
      <c r="Z114" s="55"/>
      <c r="AA114" s="400"/>
      <c r="AB114" s="400"/>
      <c r="AC114" s="55"/>
      <c r="AE114" s="401" t="s">
        <v>110</v>
      </c>
      <c r="AF114" s="402" t="s">
        <v>111</v>
      </c>
      <c r="AG114" s="402" t="s">
        <v>110</v>
      </c>
      <c r="AH114" s="403" t="s">
        <v>111</v>
      </c>
      <c r="AI114" s="403" t="s">
        <v>110</v>
      </c>
      <c r="AJ114" s="404" t="s">
        <v>111</v>
      </c>
      <c r="AL114" s="497"/>
      <c r="AM114" s="501" t="s">
        <v>277</v>
      </c>
      <c r="AN114" s="497"/>
      <c r="AO114" s="502" t="s">
        <v>276</v>
      </c>
      <c r="AP114" s="497"/>
      <c r="AQ114" s="503" t="s">
        <v>292</v>
      </c>
      <c r="AR114" s="497"/>
      <c r="AT114" s="497"/>
      <c r="AU114" s="501" t="s">
        <v>277</v>
      </c>
      <c r="AV114" s="497"/>
      <c r="AW114" s="502" t="s">
        <v>276</v>
      </c>
      <c r="AX114" s="497"/>
      <c r="AY114" s="503" t="s">
        <v>286</v>
      </c>
      <c r="AZ114" s="497"/>
    </row>
    <row r="115" spans="3:52" x14ac:dyDescent="0.3">
      <c r="C115" s="127" t="s">
        <v>114</v>
      </c>
      <c r="D115" s="576">
        <f>D45</f>
        <v>831653</v>
      </c>
      <c r="E115" s="577">
        <f>E45</f>
        <v>75868</v>
      </c>
      <c r="F115" s="577">
        <f>F45</f>
        <v>756209</v>
      </c>
      <c r="G115" s="576">
        <f>G45</f>
        <v>808279</v>
      </c>
      <c r="H115" s="577">
        <f t="shared" ref="H115:I115" si="146">H45</f>
        <v>72391</v>
      </c>
      <c r="I115" s="577">
        <f t="shared" si="146"/>
        <v>737457</v>
      </c>
      <c r="J115" s="184">
        <f t="shared" ref="J115" si="147">D115/G115-1</f>
        <v>2.8918232442015634E-2</v>
      </c>
      <c r="K115" s="197">
        <f t="shared" ref="K115" si="148">D115-G115</f>
        <v>23374</v>
      </c>
      <c r="L115" s="184">
        <f t="shared" ref="L115" si="149">E115/H115-1</f>
        <v>4.8030832562058867E-2</v>
      </c>
      <c r="M115" s="175">
        <f t="shared" ref="M115" si="150">E115-H115</f>
        <v>3477</v>
      </c>
      <c r="N115" s="198">
        <f t="shared" ref="N115" si="151">F115/I115-1</f>
        <v>2.5427923255186391E-2</v>
      </c>
      <c r="O115" s="176">
        <f t="shared" ref="O115" si="152">F115-I115</f>
        <v>18752</v>
      </c>
      <c r="P115" s="52"/>
      <c r="Q115" s="576">
        <v>663015</v>
      </c>
      <c r="R115" s="577">
        <v>53034</v>
      </c>
      <c r="S115" s="577">
        <v>610401</v>
      </c>
      <c r="T115" s="576">
        <v>503615</v>
      </c>
      <c r="U115" s="577">
        <v>45932</v>
      </c>
      <c r="V115" s="629">
        <v>458757</v>
      </c>
      <c r="X115" s="163">
        <f t="shared" ref="X115:AC119" si="153">D115-Q115</f>
        <v>168638</v>
      </c>
      <c r="Y115" s="138">
        <f t="shared" si="153"/>
        <v>22834</v>
      </c>
      <c r="Z115" s="165">
        <f t="shared" si="153"/>
        <v>145808</v>
      </c>
      <c r="AA115" s="164">
        <f t="shared" si="153"/>
        <v>304664</v>
      </c>
      <c r="AB115" s="138">
        <f t="shared" si="153"/>
        <v>26459</v>
      </c>
      <c r="AC115" s="165">
        <f t="shared" si="153"/>
        <v>278700</v>
      </c>
      <c r="AE115" s="183">
        <f t="shared" ref="AE115:AE119" si="154">X115/AA115-1</f>
        <v>-0.44647874379644459</v>
      </c>
      <c r="AF115" s="189">
        <f t="shared" ref="AF115:AF119" si="155">X115-AA115</f>
        <v>-136026</v>
      </c>
      <c r="AG115" s="183">
        <f t="shared" ref="AG115:AG119" si="156">Y115/AB115-1</f>
        <v>-0.13700442193582529</v>
      </c>
      <c r="AH115" s="190">
        <f t="shared" ref="AH115:AH119" si="157">Y115-AB115</f>
        <v>-3625</v>
      </c>
      <c r="AI115" s="191">
        <f t="shared" ref="AI115:AI119" si="158">Z115/AC115-1</f>
        <v>-0.47682813060638685</v>
      </c>
      <c r="AJ115" s="192">
        <f t="shared" ref="AJ115:AJ119" si="159">Z115-AC115</f>
        <v>-132892</v>
      </c>
      <c r="AL115" s="498"/>
      <c r="AM115" s="611">
        <f>AM45</f>
        <v>52706</v>
      </c>
      <c r="AN115" s="498"/>
      <c r="AO115" s="556">
        <f>AO45</f>
        <v>38150</v>
      </c>
      <c r="AP115" s="498"/>
      <c r="AQ115" s="556">
        <f>AM115+AO115</f>
        <v>90856</v>
      </c>
      <c r="AR115" s="498"/>
      <c r="AT115" s="498"/>
      <c r="AU115" s="556">
        <f>AU45</f>
        <v>6567</v>
      </c>
      <c r="AV115" s="498"/>
      <c r="AW115" s="556">
        <f>AW45</f>
        <v>3230</v>
      </c>
      <c r="AX115" s="498"/>
      <c r="AY115" s="556">
        <f>AU115+AW115</f>
        <v>9797</v>
      </c>
      <c r="AZ115" s="498"/>
    </row>
    <row r="116" spans="3:52" x14ac:dyDescent="0.3">
      <c r="C116" s="127" t="s">
        <v>115</v>
      </c>
      <c r="D116" s="578">
        <f>D57</f>
        <v>3475</v>
      </c>
      <c r="E116" s="579">
        <f>E57</f>
        <v>401</v>
      </c>
      <c r="F116" s="579">
        <f>F57</f>
        <v>3179</v>
      </c>
      <c r="G116" s="578">
        <f>G57</f>
        <v>3516</v>
      </c>
      <c r="H116" s="579">
        <f t="shared" ref="H116:I116" si="160">H57</f>
        <v>659</v>
      </c>
      <c r="I116" s="579">
        <f t="shared" si="160"/>
        <v>2904</v>
      </c>
      <c r="J116" s="184">
        <f t="shared" ref="J116:J118" si="161">D116/G116-1</f>
        <v>-1.1660978384527843E-2</v>
      </c>
      <c r="K116" s="197">
        <f t="shared" ref="K116:K118" si="162">D116-G116</f>
        <v>-41</v>
      </c>
      <c r="L116" s="184">
        <f t="shared" ref="L116:L118" si="163">E116/H116-1</f>
        <v>-0.39150227617602429</v>
      </c>
      <c r="M116" s="175">
        <f t="shared" ref="M116:M118" si="164">E116-H116</f>
        <v>-258</v>
      </c>
      <c r="N116" s="198">
        <f t="shared" ref="N116:N118" si="165">F116/I116-1</f>
        <v>9.4696969696969724E-2</v>
      </c>
      <c r="O116" s="176">
        <f t="shared" ref="O116:O118" si="166">F116-I116</f>
        <v>275</v>
      </c>
      <c r="P116" s="52"/>
      <c r="Q116" s="578">
        <v>2327</v>
      </c>
      <c r="R116" s="579">
        <v>337</v>
      </c>
      <c r="S116" s="579">
        <v>1959</v>
      </c>
      <c r="T116" s="578">
        <v>2231</v>
      </c>
      <c r="U116" s="579">
        <v>402</v>
      </c>
      <c r="V116" s="630">
        <v>1789</v>
      </c>
      <c r="X116" s="163">
        <f t="shared" si="153"/>
        <v>1148</v>
      </c>
      <c r="Y116" s="138">
        <f t="shared" si="153"/>
        <v>64</v>
      </c>
      <c r="Z116" s="165">
        <f t="shared" si="153"/>
        <v>1220</v>
      </c>
      <c r="AA116" s="164">
        <f t="shared" si="153"/>
        <v>1285</v>
      </c>
      <c r="AB116" s="138">
        <f t="shared" si="153"/>
        <v>257</v>
      </c>
      <c r="AC116" s="165">
        <f t="shared" si="153"/>
        <v>1115</v>
      </c>
      <c r="AE116" s="183">
        <f t="shared" si="154"/>
        <v>-0.10661478599221785</v>
      </c>
      <c r="AF116" s="189">
        <f t="shared" si="155"/>
        <v>-137</v>
      </c>
      <c r="AG116" s="183">
        <f t="shared" si="156"/>
        <v>-0.75097276264591439</v>
      </c>
      <c r="AH116" s="190">
        <f t="shared" si="157"/>
        <v>-193</v>
      </c>
      <c r="AI116" s="191">
        <f t="shared" si="158"/>
        <v>9.4170403587443996E-2</v>
      </c>
      <c r="AJ116" s="192">
        <f t="shared" si="159"/>
        <v>105</v>
      </c>
      <c r="AL116" s="498"/>
      <c r="AM116" s="612">
        <f>AM57</f>
        <v>53</v>
      </c>
      <c r="AN116" s="498"/>
      <c r="AO116" s="557">
        <f>AO57</f>
        <v>0</v>
      </c>
      <c r="AP116" s="498"/>
      <c r="AQ116" s="557">
        <f t="shared" ref="AQ116" si="167">AM116+AO116</f>
        <v>53</v>
      </c>
      <c r="AR116" s="498"/>
      <c r="AT116" s="498"/>
      <c r="AU116" s="557">
        <f>AU57</f>
        <v>5</v>
      </c>
      <c r="AV116" s="498"/>
      <c r="AW116" s="557">
        <f>AW57</f>
        <v>0</v>
      </c>
      <c r="AX116" s="498"/>
      <c r="AY116" s="557">
        <f t="shared" ref="AY116" si="168">AU116+AW116</f>
        <v>5</v>
      </c>
      <c r="AZ116" s="498"/>
    </row>
    <row r="117" spans="3:52" x14ac:dyDescent="0.3">
      <c r="C117" s="127" t="s">
        <v>11</v>
      </c>
      <c r="D117" s="578">
        <f>D66</f>
        <v>811</v>
      </c>
      <c r="E117" s="579">
        <f>E66</f>
        <v>658</v>
      </c>
      <c r="F117" s="579">
        <f>F66</f>
        <v>153</v>
      </c>
      <c r="G117" s="578">
        <f>G66</f>
        <v>379</v>
      </c>
      <c r="H117" s="579">
        <f t="shared" ref="H117:I117" si="169">H66</f>
        <v>289</v>
      </c>
      <c r="I117" s="579">
        <f t="shared" si="169"/>
        <v>90</v>
      </c>
      <c r="J117" s="184">
        <f t="shared" si="161"/>
        <v>1.1398416886543536</v>
      </c>
      <c r="K117" s="197">
        <f t="shared" si="162"/>
        <v>432</v>
      </c>
      <c r="L117" s="184">
        <f t="shared" si="163"/>
        <v>1.2768166089965396</v>
      </c>
      <c r="M117" s="175">
        <f t="shared" si="164"/>
        <v>369</v>
      </c>
      <c r="N117" s="198">
        <f t="shared" si="165"/>
        <v>0.7</v>
      </c>
      <c r="O117" s="176">
        <f t="shared" si="166"/>
        <v>63</v>
      </c>
      <c r="P117" s="52"/>
      <c r="Q117" s="578">
        <v>558</v>
      </c>
      <c r="R117" s="579">
        <v>457</v>
      </c>
      <c r="S117" s="579">
        <v>101</v>
      </c>
      <c r="T117" s="578">
        <v>249</v>
      </c>
      <c r="U117" s="579">
        <v>128</v>
      </c>
      <c r="V117" s="630">
        <v>121</v>
      </c>
      <c r="X117" s="163">
        <f t="shared" si="153"/>
        <v>253</v>
      </c>
      <c r="Y117" s="138">
        <f t="shared" si="153"/>
        <v>201</v>
      </c>
      <c r="Z117" s="165">
        <f t="shared" si="153"/>
        <v>52</v>
      </c>
      <c r="AA117" s="164">
        <f t="shared" si="153"/>
        <v>130</v>
      </c>
      <c r="AB117" s="138">
        <f t="shared" si="153"/>
        <v>161</v>
      </c>
      <c r="AC117" s="165">
        <f t="shared" si="153"/>
        <v>-31</v>
      </c>
      <c r="AE117" s="183">
        <f t="shared" si="154"/>
        <v>0.94615384615384612</v>
      </c>
      <c r="AF117" s="189">
        <f t="shared" si="155"/>
        <v>123</v>
      </c>
      <c r="AG117" s="183">
        <f t="shared" si="156"/>
        <v>0.24844720496894412</v>
      </c>
      <c r="AH117" s="190">
        <f t="shared" si="157"/>
        <v>40</v>
      </c>
      <c r="AI117" s="191">
        <f t="shared" si="158"/>
        <v>-2.67741935483871</v>
      </c>
      <c r="AJ117" s="192">
        <f t="shared" si="159"/>
        <v>83</v>
      </c>
      <c r="AL117" s="499"/>
      <c r="AM117" s="505">
        <f>SUM(AM115:AM116)</f>
        <v>52759</v>
      </c>
      <c r="AN117" s="499"/>
      <c r="AO117" s="505">
        <f>SUM(AO115:AO116)</f>
        <v>38150</v>
      </c>
      <c r="AP117" s="499"/>
      <c r="AQ117" s="505">
        <f>SUM(AQ115:AQ116)</f>
        <v>90909</v>
      </c>
      <c r="AR117" s="499"/>
      <c r="AT117" s="499"/>
      <c r="AU117" s="505">
        <f>SUM(AU115:AU116)</f>
        <v>6572</v>
      </c>
      <c r="AV117" s="499"/>
      <c r="AW117" s="505">
        <f>SUM(AW115:AW116)</f>
        <v>3230</v>
      </c>
      <c r="AX117" s="506"/>
      <c r="AY117" s="505">
        <f>SUM(AY115:AY116)</f>
        <v>9802</v>
      </c>
      <c r="AZ117" s="499"/>
    </row>
    <row r="118" spans="3:52" x14ac:dyDescent="0.3">
      <c r="C118" s="127" t="s">
        <v>116</v>
      </c>
      <c r="D118" s="580">
        <f>D78</f>
        <v>875</v>
      </c>
      <c r="E118" s="581">
        <f>E78</f>
        <v>248</v>
      </c>
      <c r="F118" s="581">
        <f>F78</f>
        <v>644</v>
      </c>
      <c r="G118" s="580">
        <f>G78</f>
        <v>911</v>
      </c>
      <c r="H118" s="581">
        <f t="shared" ref="H118:I118" si="170">H78</f>
        <v>347</v>
      </c>
      <c r="I118" s="581">
        <f t="shared" si="170"/>
        <v>570</v>
      </c>
      <c r="J118" s="184">
        <f t="shared" si="161"/>
        <v>-3.9517014270032957E-2</v>
      </c>
      <c r="K118" s="197">
        <f t="shared" si="162"/>
        <v>-36</v>
      </c>
      <c r="L118" s="184">
        <f t="shared" si="163"/>
        <v>-0.28530259365994237</v>
      </c>
      <c r="M118" s="175">
        <f t="shared" si="164"/>
        <v>-99</v>
      </c>
      <c r="N118" s="198">
        <f t="shared" si="165"/>
        <v>0.12982456140350873</v>
      </c>
      <c r="O118" s="176">
        <f t="shared" si="166"/>
        <v>74</v>
      </c>
      <c r="P118" s="52"/>
      <c r="Q118" s="580">
        <v>538</v>
      </c>
      <c r="R118" s="581">
        <v>159</v>
      </c>
      <c r="S118" s="581">
        <v>373</v>
      </c>
      <c r="T118" s="627">
        <v>628</v>
      </c>
      <c r="U118" s="631">
        <v>260</v>
      </c>
      <c r="V118" s="632">
        <v>379</v>
      </c>
      <c r="X118" s="163">
        <f t="shared" si="153"/>
        <v>337</v>
      </c>
      <c r="Y118" s="138">
        <f t="shared" si="153"/>
        <v>89</v>
      </c>
      <c r="Z118" s="165">
        <f t="shared" si="153"/>
        <v>271</v>
      </c>
      <c r="AA118" s="164">
        <f t="shared" si="153"/>
        <v>283</v>
      </c>
      <c r="AB118" s="138">
        <f t="shared" si="153"/>
        <v>87</v>
      </c>
      <c r="AC118" s="165">
        <f t="shared" si="153"/>
        <v>191</v>
      </c>
      <c r="AE118" s="183">
        <f t="shared" si="154"/>
        <v>0.19081272084805656</v>
      </c>
      <c r="AF118" s="189">
        <f t="shared" si="155"/>
        <v>54</v>
      </c>
      <c r="AG118" s="183">
        <f t="shared" si="156"/>
        <v>2.2988505747126409E-2</v>
      </c>
      <c r="AH118" s="190">
        <f t="shared" si="157"/>
        <v>2</v>
      </c>
      <c r="AI118" s="191">
        <f t="shared" si="158"/>
        <v>0.41884816753926701</v>
      </c>
      <c r="AJ118" s="192">
        <f t="shared" si="159"/>
        <v>80</v>
      </c>
      <c r="AL118" s="389"/>
      <c r="AM118" s="305" t="s">
        <v>284</v>
      </c>
      <c r="AN118" s="389"/>
      <c r="AO118" s="305" t="s">
        <v>285</v>
      </c>
      <c r="AP118" s="389"/>
      <c r="AQ118" s="504" t="s">
        <v>286</v>
      </c>
      <c r="AR118" s="389"/>
      <c r="AT118" s="389"/>
      <c r="AU118" s="305" t="s">
        <v>284</v>
      </c>
      <c r="AV118" s="389"/>
      <c r="AW118" s="305" t="s">
        <v>285</v>
      </c>
      <c r="AX118" s="389"/>
      <c r="AY118" s="504" t="s">
        <v>287</v>
      </c>
      <c r="AZ118" s="389"/>
    </row>
    <row r="119" spans="3:52" ht="33.049999999999997" customHeight="1" x14ac:dyDescent="0.3">
      <c r="C119" s="79" t="s">
        <v>83</v>
      </c>
      <c r="D119" s="406">
        <f>SUM(D115:D118)</f>
        <v>836814</v>
      </c>
      <c r="E119" s="582">
        <f t="shared" ref="E119:F119" si="171">SUM(E115:E118)</f>
        <v>77175</v>
      </c>
      <c r="F119" s="583">
        <f t="shared" si="171"/>
        <v>760185</v>
      </c>
      <c r="G119" s="406">
        <f>SUM(G115:G118)</f>
        <v>813085</v>
      </c>
      <c r="H119" s="582">
        <f t="shared" ref="H119:I119" si="172">SUM(H115:H118)</f>
        <v>73686</v>
      </c>
      <c r="I119" s="583">
        <f t="shared" si="172"/>
        <v>741021</v>
      </c>
      <c r="J119" s="184">
        <f t="shared" ref="J119" si="173">D119/G119-1</f>
        <v>2.9183910661247037E-2</v>
      </c>
      <c r="K119" s="197">
        <f t="shared" ref="K119" si="174">D119-G119</f>
        <v>23729</v>
      </c>
      <c r="L119" s="184">
        <f t="shared" ref="L119" si="175">E119/H119-1</f>
        <v>4.7349564367722419E-2</v>
      </c>
      <c r="M119" s="175">
        <f t="shared" ref="M119" si="176">E119-H119</f>
        <v>3489</v>
      </c>
      <c r="N119" s="198">
        <f t="shared" ref="N119" si="177">F119/I119-1</f>
        <v>2.5861615257867232E-2</v>
      </c>
      <c r="O119" s="176">
        <f t="shared" ref="O119" si="178">F119-I119</f>
        <v>19164</v>
      </c>
      <c r="P119" s="52"/>
      <c r="Q119" s="406">
        <f>SUM(Q115:Q118)</f>
        <v>666438</v>
      </c>
      <c r="R119" s="406">
        <f t="shared" ref="R119:V119" si="179">SUM(R115:R118)</f>
        <v>53987</v>
      </c>
      <c r="S119" s="406">
        <f t="shared" si="179"/>
        <v>612834</v>
      </c>
      <c r="T119" s="406">
        <f t="shared" si="179"/>
        <v>506723</v>
      </c>
      <c r="U119" s="406">
        <f t="shared" si="179"/>
        <v>46722</v>
      </c>
      <c r="V119" s="407">
        <f t="shared" si="179"/>
        <v>461046</v>
      </c>
      <c r="X119" s="635">
        <f t="shared" si="153"/>
        <v>170376</v>
      </c>
      <c r="Y119" s="636">
        <f t="shared" si="153"/>
        <v>23188</v>
      </c>
      <c r="Z119" s="637">
        <f t="shared" si="153"/>
        <v>147351</v>
      </c>
      <c r="AA119" s="638">
        <f t="shared" si="153"/>
        <v>306362</v>
      </c>
      <c r="AB119" s="636">
        <f t="shared" si="153"/>
        <v>26964</v>
      </c>
      <c r="AC119" s="637">
        <f t="shared" si="153"/>
        <v>279975</v>
      </c>
      <c r="AE119" s="183">
        <f t="shared" si="154"/>
        <v>-0.44387358745536332</v>
      </c>
      <c r="AF119" s="189">
        <f t="shared" si="155"/>
        <v>-135986</v>
      </c>
      <c r="AG119" s="183">
        <f t="shared" si="156"/>
        <v>-0.14003856994511199</v>
      </c>
      <c r="AH119" s="190">
        <f t="shared" si="157"/>
        <v>-3776</v>
      </c>
      <c r="AI119" s="191">
        <f t="shared" si="158"/>
        <v>-0.47369943744977228</v>
      </c>
      <c r="AJ119" s="192">
        <f t="shared" si="159"/>
        <v>-132624</v>
      </c>
      <c r="AM119" s="305"/>
      <c r="AO119" s="305"/>
      <c r="AQ119" s="500"/>
      <c r="AU119" s="305"/>
      <c r="AV119" s="305"/>
      <c r="AW119" s="305"/>
      <c r="AY119" s="500"/>
    </row>
    <row r="120" spans="3:52" ht="15.05" customHeight="1" x14ac:dyDescent="0.3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05"/>
      <c r="R120" s="405"/>
      <c r="S120" s="405"/>
      <c r="T120" s="405"/>
      <c r="U120" s="405"/>
      <c r="V120" s="405"/>
      <c r="W120" s="405"/>
    </row>
    <row r="121" spans="3:52" ht="15.05" customHeight="1" x14ac:dyDescent="0.3">
      <c r="C121" s="698" t="s">
        <v>122</v>
      </c>
      <c r="D121" s="675" t="str">
        <f>J5</f>
        <v>2021</v>
      </c>
      <c r="E121" s="676"/>
      <c r="F121" s="677"/>
      <c r="G121" s="675" t="str">
        <f>J6</f>
        <v>2020</v>
      </c>
      <c r="H121" s="676"/>
      <c r="I121" s="677"/>
      <c r="J121" s="681" t="str">
        <f>J5</f>
        <v>2021</v>
      </c>
      <c r="K121" s="682"/>
      <c r="L121" s="682"/>
      <c r="M121" s="682"/>
      <c r="N121" s="682"/>
      <c r="O121" s="683"/>
      <c r="P121" s="52"/>
      <c r="Q121" s="675" t="str">
        <f>J5</f>
        <v>2021</v>
      </c>
      <c r="R121" s="676"/>
      <c r="S121" s="677"/>
      <c r="T121" s="676" t="str">
        <f>J6</f>
        <v>2020</v>
      </c>
      <c r="U121" s="676"/>
      <c r="V121" s="677"/>
      <c r="X121" s="675" t="str">
        <f>J5</f>
        <v>2021</v>
      </c>
      <c r="Y121" s="676"/>
      <c r="Z121" s="677"/>
      <c r="AA121" s="676" t="str">
        <f>J6</f>
        <v>2020</v>
      </c>
      <c r="AB121" s="676"/>
      <c r="AC121" s="677"/>
      <c r="AE121" s="675" t="str">
        <f>J5</f>
        <v>2021</v>
      </c>
      <c r="AF121" s="676"/>
      <c r="AG121" s="676"/>
      <c r="AH121" s="676"/>
      <c r="AI121" s="676"/>
      <c r="AJ121" s="677"/>
    </row>
    <row r="122" spans="3:52" ht="15.05" customHeight="1" x14ac:dyDescent="0.3">
      <c r="C122" s="699"/>
      <c r="D122" s="678"/>
      <c r="E122" s="679"/>
      <c r="F122" s="680"/>
      <c r="G122" s="678"/>
      <c r="H122" s="679"/>
      <c r="I122" s="680"/>
      <c r="J122" s="684"/>
      <c r="K122" s="685"/>
      <c r="L122" s="685"/>
      <c r="M122" s="685"/>
      <c r="N122" s="685"/>
      <c r="O122" s="686"/>
      <c r="P122" s="52"/>
      <c r="Q122" s="678"/>
      <c r="R122" s="717"/>
      <c r="S122" s="680"/>
      <c r="T122" s="717"/>
      <c r="U122" s="717"/>
      <c r="V122" s="680"/>
      <c r="X122" s="678"/>
      <c r="Y122" s="717"/>
      <c r="Z122" s="680"/>
      <c r="AA122" s="717"/>
      <c r="AB122" s="717"/>
      <c r="AC122" s="680"/>
      <c r="AE122" s="678"/>
      <c r="AF122" s="717"/>
      <c r="AG122" s="717"/>
      <c r="AH122" s="717"/>
      <c r="AI122" s="717"/>
      <c r="AJ122" s="680"/>
    </row>
    <row r="123" spans="3:52" ht="15.05" customHeight="1" x14ac:dyDescent="0.3">
      <c r="C123" s="699"/>
      <c r="D123" s="689" t="str">
        <f>D5</f>
        <v>leden-září</v>
      </c>
      <c r="E123" s="690"/>
      <c r="F123" s="691"/>
      <c r="G123" s="692" t="str">
        <f>D5</f>
        <v>leden-září</v>
      </c>
      <c r="H123" s="693"/>
      <c r="I123" s="694"/>
      <c r="J123" s="714" t="str">
        <f>D5</f>
        <v>leden-září</v>
      </c>
      <c r="K123" s="715"/>
      <c r="L123" s="715"/>
      <c r="M123" s="715"/>
      <c r="N123" s="715"/>
      <c r="O123" s="716"/>
      <c r="P123" s="52"/>
      <c r="Q123" s="702" t="str">
        <f>Q6</f>
        <v>leden-červen</v>
      </c>
      <c r="R123" s="713"/>
      <c r="S123" s="704"/>
      <c r="T123" s="713" t="str">
        <f>Q6</f>
        <v>leden-červen</v>
      </c>
      <c r="U123" s="713"/>
      <c r="V123" s="704"/>
      <c r="X123" s="702" t="str">
        <f>Q5</f>
        <v>červenec-září</v>
      </c>
      <c r="Y123" s="713"/>
      <c r="Z123" s="704"/>
      <c r="AA123" s="713" t="str">
        <f>Q5</f>
        <v>červenec-září</v>
      </c>
      <c r="AB123" s="713"/>
      <c r="AC123" s="704"/>
      <c r="AE123" s="725" t="str">
        <f>Q5</f>
        <v>červenec-září</v>
      </c>
      <c r="AF123" s="723"/>
      <c r="AG123" s="723"/>
      <c r="AH123" s="723"/>
      <c r="AI123" s="723"/>
      <c r="AJ123" s="724"/>
    </row>
    <row r="124" spans="3:52" ht="15.05" customHeight="1" x14ac:dyDescent="0.3">
      <c r="C124" s="699"/>
      <c r="D124" s="48"/>
      <c r="E124" s="47"/>
      <c r="F124" s="49"/>
      <c r="G124" s="47"/>
      <c r="H124" s="47"/>
      <c r="I124" s="49"/>
      <c r="J124" s="714"/>
      <c r="K124" s="715"/>
      <c r="L124" s="715"/>
      <c r="M124" s="715"/>
      <c r="N124" s="715"/>
      <c r="O124" s="716"/>
      <c r="P124" s="52"/>
      <c r="Q124" s="387"/>
      <c r="R124" s="1"/>
      <c r="S124" s="388"/>
      <c r="T124" s="1"/>
      <c r="U124" s="1"/>
      <c r="V124" s="388"/>
      <c r="X124" s="387"/>
      <c r="Y124" s="1"/>
      <c r="Z124" s="388"/>
      <c r="AA124" s="1"/>
      <c r="AB124" s="1"/>
      <c r="AC124" s="388"/>
      <c r="AE124" s="725"/>
      <c r="AF124" s="723"/>
      <c r="AG124" s="723"/>
      <c r="AH124" s="723"/>
      <c r="AI124" s="723"/>
      <c r="AJ124" s="724"/>
    </row>
    <row r="125" spans="3:52" ht="15.05" customHeight="1" x14ac:dyDescent="0.3">
      <c r="C125" s="699"/>
      <c r="D125" s="696" t="s">
        <v>93</v>
      </c>
      <c r="E125" s="653" t="s">
        <v>112</v>
      </c>
      <c r="F125" s="687" t="s">
        <v>106</v>
      </c>
      <c r="G125" s="51" t="s">
        <v>93</v>
      </c>
      <c r="H125" s="50" t="s">
        <v>112</v>
      </c>
      <c r="I125" s="50" t="s">
        <v>106</v>
      </c>
      <c r="J125" s="710" t="s">
        <v>93</v>
      </c>
      <c r="K125" s="711"/>
      <c r="L125" s="711" t="s">
        <v>94</v>
      </c>
      <c r="M125" s="711"/>
      <c r="N125" s="711" t="s">
        <v>95</v>
      </c>
      <c r="O125" s="712"/>
      <c r="P125" s="52"/>
      <c r="Q125" s="51" t="s">
        <v>93</v>
      </c>
      <c r="R125" s="400" t="s">
        <v>112</v>
      </c>
      <c r="S125" s="55" t="s">
        <v>106</v>
      </c>
      <c r="T125" s="400" t="s">
        <v>93</v>
      </c>
      <c r="U125" s="400" t="s">
        <v>112</v>
      </c>
      <c r="V125" s="55" t="s">
        <v>106</v>
      </c>
      <c r="X125" s="51" t="s">
        <v>93</v>
      </c>
      <c r="Y125" s="400" t="s">
        <v>112</v>
      </c>
      <c r="Z125" s="55" t="s">
        <v>106</v>
      </c>
      <c r="AA125" s="400" t="s">
        <v>93</v>
      </c>
      <c r="AB125" s="400" t="s">
        <v>112</v>
      </c>
      <c r="AC125" s="55" t="s">
        <v>106</v>
      </c>
      <c r="AE125" s="710" t="s">
        <v>93</v>
      </c>
      <c r="AF125" s="711"/>
      <c r="AG125" s="711" t="s">
        <v>94</v>
      </c>
      <c r="AH125" s="711"/>
      <c r="AI125" s="711" t="s">
        <v>95</v>
      </c>
      <c r="AJ125" s="712"/>
    </row>
    <row r="126" spans="3:52" ht="15.05" customHeight="1" x14ac:dyDescent="0.3">
      <c r="C126" s="700"/>
      <c r="D126" s="696"/>
      <c r="E126" s="653"/>
      <c r="F126" s="687"/>
      <c r="G126" s="50"/>
      <c r="H126" s="50"/>
      <c r="I126" s="55"/>
      <c r="J126" s="78" t="s">
        <v>110</v>
      </c>
      <c r="K126" s="93" t="s">
        <v>111</v>
      </c>
      <c r="L126" s="93" t="s">
        <v>110</v>
      </c>
      <c r="M126" s="80" t="s">
        <v>111</v>
      </c>
      <c r="N126" s="93" t="s">
        <v>110</v>
      </c>
      <c r="O126" s="102" t="s">
        <v>111</v>
      </c>
      <c r="P126" s="52"/>
      <c r="Q126" s="51"/>
      <c r="R126" s="400"/>
      <c r="S126" s="55"/>
      <c r="T126" s="400"/>
      <c r="U126" s="400"/>
      <c r="V126" s="55"/>
      <c r="X126" s="51"/>
      <c r="Y126" s="400"/>
      <c r="Z126" s="55"/>
      <c r="AA126" s="400"/>
      <c r="AB126" s="400"/>
      <c r="AC126" s="55"/>
      <c r="AE126" s="401" t="s">
        <v>110</v>
      </c>
      <c r="AF126" s="402" t="s">
        <v>111</v>
      </c>
      <c r="AG126" s="402" t="s">
        <v>110</v>
      </c>
      <c r="AH126" s="403" t="s">
        <v>111</v>
      </c>
      <c r="AI126" s="403" t="s">
        <v>110</v>
      </c>
      <c r="AJ126" s="404" t="s">
        <v>111</v>
      </c>
    </row>
    <row r="127" spans="3:52" x14ac:dyDescent="0.3">
      <c r="C127" s="129" t="s">
        <v>102</v>
      </c>
      <c r="D127" s="576">
        <f>D88</f>
        <v>22661</v>
      </c>
      <c r="E127" s="577">
        <f t="shared" ref="E127:F127" si="180">E88</f>
        <v>14038</v>
      </c>
      <c r="F127" s="584">
        <f t="shared" si="180"/>
        <v>8204</v>
      </c>
      <c r="G127" s="576">
        <f>G88</f>
        <v>20512</v>
      </c>
      <c r="H127" s="576">
        <f>H88</f>
        <v>12662</v>
      </c>
      <c r="I127" s="576">
        <f t="shared" ref="I127" si="181">I88</f>
        <v>7502</v>
      </c>
      <c r="J127" s="184">
        <f t="shared" ref="J127" si="182">D127/G127-1</f>
        <v>0.10476794071762874</v>
      </c>
      <c r="K127" s="197">
        <f t="shared" ref="K127" si="183">D127-G127</f>
        <v>2149</v>
      </c>
      <c r="L127" s="184">
        <f t="shared" ref="L127" si="184">E127/H127-1</f>
        <v>0.10867161585847418</v>
      </c>
      <c r="M127" s="175">
        <f t="shared" ref="M127" si="185">E127-H127</f>
        <v>1376</v>
      </c>
      <c r="N127" s="198">
        <f t="shared" ref="N127" si="186">F127/I127-1</f>
        <v>9.3575046654225558E-2</v>
      </c>
      <c r="O127" s="176">
        <f t="shared" ref="O127" si="187">F127-I127</f>
        <v>702</v>
      </c>
      <c r="P127" s="52"/>
      <c r="Q127" s="576">
        <f>Q88</f>
        <v>15946</v>
      </c>
      <c r="R127" s="577">
        <f t="shared" ref="R127:S127" si="188">R88</f>
        <v>10074</v>
      </c>
      <c r="S127" s="584">
        <f t="shared" si="188"/>
        <v>5615</v>
      </c>
      <c r="T127" s="576">
        <f>T88</f>
        <v>14363</v>
      </c>
      <c r="U127" s="576">
        <f>U88</f>
        <v>8191</v>
      </c>
      <c r="V127" s="625">
        <f t="shared" ref="V127" si="189">V88</f>
        <v>5909</v>
      </c>
      <c r="X127" s="163">
        <f t="shared" ref="X127:AC130" si="190">D127-Q127</f>
        <v>6715</v>
      </c>
      <c r="Y127" s="138">
        <f t="shared" si="190"/>
        <v>3964</v>
      </c>
      <c r="Z127" s="165">
        <f t="shared" si="190"/>
        <v>2589</v>
      </c>
      <c r="AA127" s="164">
        <f t="shared" si="190"/>
        <v>6149</v>
      </c>
      <c r="AB127" s="138">
        <f t="shared" si="190"/>
        <v>4471</v>
      </c>
      <c r="AC127" s="165">
        <f t="shared" si="190"/>
        <v>1593</v>
      </c>
      <c r="AE127" s="183">
        <f t="shared" ref="AE127:AE130" si="191">X127/AA127-1</f>
        <v>9.2047487396324623E-2</v>
      </c>
      <c r="AF127" s="189">
        <f t="shared" ref="AF127:AF130" si="192">X127-AA127</f>
        <v>566</v>
      </c>
      <c r="AG127" s="183">
        <f t="shared" ref="AG127:AG130" si="193">Y127/AB127-1</f>
        <v>-0.11339745023484682</v>
      </c>
      <c r="AH127" s="190">
        <f t="shared" ref="AH127:AH130" si="194">Y127-AB127</f>
        <v>-507</v>
      </c>
      <c r="AI127" s="191">
        <f t="shared" ref="AI127:AI130" si="195">Z127/AC127-1</f>
        <v>0.62523540489642193</v>
      </c>
      <c r="AJ127" s="192">
        <f t="shared" ref="AJ127:AJ130" si="196">Z127-AC127</f>
        <v>996</v>
      </c>
    </row>
    <row r="128" spans="3:52" x14ac:dyDescent="0.3">
      <c r="C128" s="129" t="s">
        <v>103</v>
      </c>
      <c r="D128" s="578">
        <f>D92</f>
        <v>443</v>
      </c>
      <c r="E128" s="579">
        <f t="shared" ref="E128:F128" si="197">E92</f>
        <v>308</v>
      </c>
      <c r="F128" s="585">
        <f t="shared" si="197"/>
        <v>191</v>
      </c>
      <c r="G128" s="578">
        <f>G92</f>
        <v>427</v>
      </c>
      <c r="H128" s="578">
        <f t="shared" ref="H128:I128" si="198">H92</f>
        <v>247</v>
      </c>
      <c r="I128" s="578">
        <f t="shared" si="198"/>
        <v>246</v>
      </c>
      <c r="J128" s="184">
        <f t="shared" ref="J128:J130" si="199">D128/G128-1</f>
        <v>3.7470725995316201E-2</v>
      </c>
      <c r="K128" s="197">
        <f t="shared" ref="K128:K130" si="200">D128-G128</f>
        <v>16</v>
      </c>
      <c r="L128" s="184">
        <f t="shared" ref="L128:L130" si="201">E128/H128-1</f>
        <v>0.24696356275303644</v>
      </c>
      <c r="M128" s="175">
        <f t="shared" ref="M128:M130" si="202">E128-H128</f>
        <v>61</v>
      </c>
      <c r="N128" s="198">
        <f t="shared" ref="N128:N130" si="203">F128/I128-1</f>
        <v>-0.22357723577235777</v>
      </c>
      <c r="O128" s="176">
        <f t="shared" ref="O128:O130" si="204">F128-I128</f>
        <v>-55</v>
      </c>
      <c r="P128" s="52"/>
      <c r="Q128" s="578">
        <f>Q92</f>
        <v>323</v>
      </c>
      <c r="R128" s="579">
        <f t="shared" ref="R128:S128" si="205">R92</f>
        <v>227</v>
      </c>
      <c r="S128" s="585">
        <f t="shared" si="205"/>
        <v>151</v>
      </c>
      <c r="T128" s="578">
        <f>T92</f>
        <v>324</v>
      </c>
      <c r="U128" s="578">
        <f t="shared" ref="U128:V128" si="206">U92</f>
        <v>143</v>
      </c>
      <c r="V128" s="626">
        <f t="shared" si="206"/>
        <v>93</v>
      </c>
      <c r="X128" s="163">
        <f t="shared" si="190"/>
        <v>120</v>
      </c>
      <c r="Y128" s="138">
        <f t="shared" si="190"/>
        <v>81</v>
      </c>
      <c r="Z128" s="165">
        <f t="shared" si="190"/>
        <v>40</v>
      </c>
      <c r="AA128" s="164">
        <f t="shared" si="190"/>
        <v>103</v>
      </c>
      <c r="AB128" s="138">
        <f t="shared" si="190"/>
        <v>104</v>
      </c>
      <c r="AC128" s="165">
        <f t="shared" si="190"/>
        <v>153</v>
      </c>
      <c r="AE128" s="183">
        <f t="shared" si="191"/>
        <v>0.16504854368932032</v>
      </c>
      <c r="AF128" s="189">
        <f t="shared" si="192"/>
        <v>17</v>
      </c>
      <c r="AG128" s="183">
        <f t="shared" si="193"/>
        <v>-0.22115384615384615</v>
      </c>
      <c r="AH128" s="190">
        <f t="shared" si="194"/>
        <v>-23</v>
      </c>
      <c r="AI128" s="191">
        <f t="shared" si="195"/>
        <v>-0.73856209150326801</v>
      </c>
      <c r="AJ128" s="192">
        <f t="shared" si="196"/>
        <v>-113</v>
      </c>
    </row>
    <row r="129" spans="3:36" x14ac:dyDescent="0.3">
      <c r="C129" s="129" t="s">
        <v>104</v>
      </c>
      <c r="D129" s="580">
        <f>D96</f>
        <v>1206</v>
      </c>
      <c r="E129" s="581">
        <f t="shared" ref="E129:F129" si="207">E96</f>
        <v>489</v>
      </c>
      <c r="F129" s="586">
        <f t="shared" si="207"/>
        <v>1012</v>
      </c>
      <c r="G129" s="580">
        <f>G96</f>
        <v>1058</v>
      </c>
      <c r="H129" s="580">
        <f t="shared" ref="H129:I129" si="208">H96</f>
        <v>373</v>
      </c>
      <c r="I129" s="580">
        <f t="shared" si="208"/>
        <v>844</v>
      </c>
      <c r="J129" s="184">
        <f t="shared" si="199"/>
        <v>0.13988657844990549</v>
      </c>
      <c r="K129" s="197">
        <f t="shared" si="200"/>
        <v>148</v>
      </c>
      <c r="L129" s="184">
        <f t="shared" si="201"/>
        <v>0.31099195710455763</v>
      </c>
      <c r="M129" s="175">
        <f t="shared" si="202"/>
        <v>116</v>
      </c>
      <c r="N129" s="198">
        <f t="shared" si="203"/>
        <v>0.19905213270142186</v>
      </c>
      <c r="O129" s="176">
        <f t="shared" si="204"/>
        <v>168</v>
      </c>
      <c r="P129" s="52"/>
      <c r="Q129" s="580">
        <f>Q96</f>
        <v>830</v>
      </c>
      <c r="R129" s="581">
        <f t="shared" ref="R129:S129" si="209">R96</f>
        <v>343</v>
      </c>
      <c r="S129" s="586">
        <f t="shared" si="209"/>
        <v>877</v>
      </c>
      <c r="T129" s="627">
        <f>T96</f>
        <v>767</v>
      </c>
      <c r="U129" s="627">
        <f t="shared" ref="U129:V129" si="210">U96</f>
        <v>154</v>
      </c>
      <c r="V129" s="628">
        <f t="shared" si="210"/>
        <v>443</v>
      </c>
      <c r="X129" s="163">
        <f t="shared" si="190"/>
        <v>376</v>
      </c>
      <c r="Y129" s="138">
        <f t="shared" si="190"/>
        <v>146</v>
      </c>
      <c r="Z129" s="165">
        <f t="shared" si="190"/>
        <v>135</v>
      </c>
      <c r="AA129" s="164">
        <f t="shared" si="190"/>
        <v>291</v>
      </c>
      <c r="AB129" s="138">
        <f t="shared" si="190"/>
        <v>219</v>
      </c>
      <c r="AC129" s="165">
        <f t="shared" si="190"/>
        <v>401</v>
      </c>
      <c r="AE129" s="183">
        <f t="shared" si="191"/>
        <v>0.29209621993127155</v>
      </c>
      <c r="AF129" s="189">
        <f t="shared" si="192"/>
        <v>85</v>
      </c>
      <c r="AG129" s="183">
        <f t="shared" si="193"/>
        <v>-0.33333333333333337</v>
      </c>
      <c r="AH129" s="190">
        <f t="shared" si="194"/>
        <v>-73</v>
      </c>
      <c r="AI129" s="191">
        <f t="shared" si="195"/>
        <v>-0.66334164588528677</v>
      </c>
      <c r="AJ129" s="192">
        <f t="shared" si="196"/>
        <v>-266</v>
      </c>
    </row>
    <row r="130" spans="3:36" ht="33.049999999999997" customHeight="1" x14ac:dyDescent="0.3">
      <c r="C130" s="79" t="s">
        <v>83</v>
      </c>
      <c r="D130" s="406">
        <f>SUM(D127:D129)</f>
        <v>24310</v>
      </c>
      <c r="E130" s="582">
        <f t="shared" ref="E130:F130" si="211">SUM(E127:E129)</f>
        <v>14835</v>
      </c>
      <c r="F130" s="587">
        <f t="shared" si="211"/>
        <v>9407</v>
      </c>
      <c r="G130" s="406">
        <f t="shared" ref="G130" si="212">SUM(G127:G129)</f>
        <v>21997</v>
      </c>
      <c r="H130" s="582">
        <f t="shared" ref="H130" si="213">SUM(H127:H129)</f>
        <v>13282</v>
      </c>
      <c r="I130" s="587">
        <f t="shared" ref="I130" si="214">SUM(I127:I129)</f>
        <v>8592</v>
      </c>
      <c r="J130" s="184">
        <f t="shared" si="199"/>
        <v>0.10515070236850477</v>
      </c>
      <c r="K130" s="197">
        <f t="shared" si="200"/>
        <v>2313</v>
      </c>
      <c r="L130" s="184">
        <f t="shared" si="201"/>
        <v>0.11692516187321189</v>
      </c>
      <c r="M130" s="175">
        <f t="shared" si="202"/>
        <v>1553</v>
      </c>
      <c r="N130" s="198">
        <f t="shared" si="203"/>
        <v>9.4855679702048334E-2</v>
      </c>
      <c r="O130" s="176">
        <f t="shared" si="204"/>
        <v>815</v>
      </c>
      <c r="P130" s="52"/>
      <c r="Q130" s="406">
        <f>SUM(Q127:Q129)</f>
        <v>17099</v>
      </c>
      <c r="R130" s="406">
        <f t="shared" ref="R130:V130" si="215">SUM(R127:R129)</f>
        <v>10644</v>
      </c>
      <c r="S130" s="406">
        <f t="shared" si="215"/>
        <v>6643</v>
      </c>
      <c r="T130" s="406">
        <f t="shared" si="215"/>
        <v>15454</v>
      </c>
      <c r="U130" s="406">
        <f t="shared" si="215"/>
        <v>8488</v>
      </c>
      <c r="V130" s="407">
        <f t="shared" si="215"/>
        <v>6445</v>
      </c>
      <c r="X130" s="635">
        <f t="shared" si="190"/>
        <v>7211</v>
      </c>
      <c r="Y130" s="636">
        <f t="shared" si="190"/>
        <v>4191</v>
      </c>
      <c r="Z130" s="637">
        <f t="shared" si="190"/>
        <v>2764</v>
      </c>
      <c r="AA130" s="638">
        <f t="shared" si="190"/>
        <v>6543</v>
      </c>
      <c r="AB130" s="636">
        <f t="shared" si="190"/>
        <v>4794</v>
      </c>
      <c r="AC130" s="637">
        <f t="shared" si="190"/>
        <v>2147</v>
      </c>
      <c r="AE130" s="183">
        <f t="shared" si="191"/>
        <v>0.10209384074583516</v>
      </c>
      <c r="AF130" s="189">
        <f t="shared" si="192"/>
        <v>668</v>
      </c>
      <c r="AG130" s="183">
        <f t="shared" si="193"/>
        <v>-0.12578222778473092</v>
      </c>
      <c r="AH130" s="190">
        <f t="shared" si="194"/>
        <v>-603</v>
      </c>
      <c r="AI130" s="191">
        <f t="shared" si="195"/>
        <v>0.28737773637633901</v>
      </c>
      <c r="AJ130" s="192">
        <f t="shared" si="196"/>
        <v>617</v>
      </c>
    </row>
    <row r="132" spans="3:36" ht="15.05" customHeight="1" x14ac:dyDescent="0.3">
      <c r="C132" s="698" t="s">
        <v>124</v>
      </c>
      <c r="D132" s="675" t="str">
        <f>J5</f>
        <v>2021</v>
      </c>
      <c r="E132" s="676"/>
      <c r="F132" s="677"/>
      <c r="G132" s="675" t="str">
        <f>J6</f>
        <v>2020</v>
      </c>
      <c r="H132" s="676"/>
      <c r="I132" s="677"/>
      <c r="J132" s="681" t="str">
        <f>J5</f>
        <v>2021</v>
      </c>
      <c r="K132" s="682"/>
      <c r="L132" s="682"/>
      <c r="M132" s="682"/>
      <c r="N132" s="682"/>
      <c r="O132" s="683"/>
      <c r="P132" s="52"/>
      <c r="Q132" s="675" t="str">
        <f>J5</f>
        <v>2021</v>
      </c>
      <c r="R132" s="676"/>
      <c r="S132" s="677"/>
      <c r="T132" s="675" t="str">
        <f>J6</f>
        <v>2020</v>
      </c>
      <c r="U132" s="676"/>
      <c r="V132" s="677"/>
      <c r="X132" s="675" t="str">
        <f>J5</f>
        <v>2021</v>
      </c>
      <c r="Y132" s="676"/>
      <c r="Z132" s="677"/>
      <c r="AA132" s="675" t="str">
        <f>J6</f>
        <v>2020</v>
      </c>
      <c r="AB132" s="676"/>
      <c r="AC132" s="677"/>
      <c r="AE132" s="675" t="str">
        <f>J5</f>
        <v>2021</v>
      </c>
      <c r="AF132" s="676"/>
      <c r="AG132" s="676"/>
      <c r="AH132" s="676"/>
      <c r="AI132" s="676"/>
      <c r="AJ132" s="677"/>
    </row>
    <row r="133" spans="3:36" ht="15.05" customHeight="1" x14ac:dyDescent="0.3">
      <c r="C133" s="699"/>
      <c r="D133" s="678"/>
      <c r="E133" s="679"/>
      <c r="F133" s="680"/>
      <c r="G133" s="678"/>
      <c r="H133" s="679"/>
      <c r="I133" s="680"/>
      <c r="J133" s="684"/>
      <c r="K133" s="685"/>
      <c r="L133" s="685"/>
      <c r="M133" s="685"/>
      <c r="N133" s="685"/>
      <c r="O133" s="686"/>
      <c r="P133" s="52"/>
      <c r="Q133" s="678"/>
      <c r="R133" s="717"/>
      <c r="S133" s="680"/>
      <c r="T133" s="678"/>
      <c r="U133" s="717"/>
      <c r="V133" s="680"/>
      <c r="X133" s="678"/>
      <c r="Y133" s="717"/>
      <c r="Z133" s="680"/>
      <c r="AA133" s="678"/>
      <c r="AB133" s="717"/>
      <c r="AC133" s="680"/>
      <c r="AE133" s="678"/>
      <c r="AF133" s="717"/>
      <c r="AG133" s="717"/>
      <c r="AH133" s="717"/>
      <c r="AI133" s="717"/>
      <c r="AJ133" s="680"/>
    </row>
    <row r="134" spans="3:36" ht="15.05" customHeight="1" x14ac:dyDescent="0.3">
      <c r="C134" s="699"/>
      <c r="D134" s="689" t="str">
        <f>D5</f>
        <v>leden-září</v>
      </c>
      <c r="E134" s="690"/>
      <c r="F134" s="691"/>
      <c r="G134" s="692" t="str">
        <f>D5</f>
        <v>leden-září</v>
      </c>
      <c r="H134" s="693"/>
      <c r="I134" s="694"/>
      <c r="J134" s="714" t="str">
        <f>D5</f>
        <v>leden-září</v>
      </c>
      <c r="K134" s="715"/>
      <c r="L134" s="715"/>
      <c r="M134" s="715"/>
      <c r="N134" s="715"/>
      <c r="O134" s="716"/>
      <c r="P134" s="52"/>
      <c r="Q134" s="702" t="str">
        <f>Q6</f>
        <v>leden-červen</v>
      </c>
      <c r="R134" s="713"/>
      <c r="S134" s="704"/>
      <c r="T134" s="702" t="str">
        <f>Q6</f>
        <v>leden-červen</v>
      </c>
      <c r="U134" s="713"/>
      <c r="V134" s="704"/>
      <c r="X134" s="702" t="str">
        <f>Q5</f>
        <v>červenec-září</v>
      </c>
      <c r="Y134" s="713"/>
      <c r="Z134" s="704"/>
      <c r="AA134" s="702" t="str">
        <f>Q5</f>
        <v>červenec-září</v>
      </c>
      <c r="AB134" s="713"/>
      <c r="AC134" s="704"/>
      <c r="AE134" s="725" t="str">
        <f>Q5</f>
        <v>červenec-září</v>
      </c>
      <c r="AF134" s="723"/>
      <c r="AG134" s="723"/>
      <c r="AH134" s="723"/>
      <c r="AI134" s="723"/>
      <c r="AJ134" s="724"/>
    </row>
    <row r="135" spans="3:36" ht="15.05" customHeight="1" x14ac:dyDescent="0.3">
      <c r="C135" s="699"/>
      <c r="D135" s="158"/>
      <c r="E135" s="159"/>
      <c r="F135" s="160"/>
      <c r="G135" s="159"/>
      <c r="H135" s="159"/>
      <c r="I135" s="160"/>
      <c r="J135" s="714"/>
      <c r="K135" s="715"/>
      <c r="L135" s="715"/>
      <c r="M135" s="715"/>
      <c r="N135" s="715"/>
      <c r="O135" s="716"/>
      <c r="P135" s="52"/>
      <c r="Q135" s="387"/>
      <c r="R135" s="1"/>
      <c r="S135" s="388"/>
      <c r="T135" s="1"/>
      <c r="U135" s="1"/>
      <c r="V135" s="388"/>
      <c r="X135" s="387"/>
      <c r="Y135" s="1"/>
      <c r="Z135" s="388"/>
      <c r="AA135" s="1"/>
      <c r="AB135" s="1"/>
      <c r="AC135" s="388"/>
      <c r="AE135" s="725"/>
      <c r="AF135" s="723"/>
      <c r="AG135" s="723"/>
      <c r="AH135" s="723"/>
      <c r="AI135" s="723"/>
      <c r="AJ135" s="724"/>
    </row>
    <row r="136" spans="3:36" ht="15.05" customHeight="1" x14ac:dyDescent="0.3">
      <c r="C136" s="699"/>
      <c r="D136" s="696" t="s">
        <v>93</v>
      </c>
      <c r="E136" s="653" t="s">
        <v>112</v>
      </c>
      <c r="F136" s="687" t="s">
        <v>106</v>
      </c>
      <c r="G136" s="51" t="s">
        <v>93</v>
      </c>
      <c r="H136" s="50" t="s">
        <v>112</v>
      </c>
      <c r="I136" s="50" t="s">
        <v>106</v>
      </c>
      <c r="J136" s="710" t="s">
        <v>93</v>
      </c>
      <c r="K136" s="711"/>
      <c r="L136" s="711" t="s">
        <v>94</v>
      </c>
      <c r="M136" s="711"/>
      <c r="N136" s="711" t="s">
        <v>95</v>
      </c>
      <c r="O136" s="712"/>
      <c r="P136" s="52"/>
      <c r="Q136" s="51" t="s">
        <v>93</v>
      </c>
      <c r="R136" s="400" t="s">
        <v>112</v>
      </c>
      <c r="S136" s="55" t="s">
        <v>106</v>
      </c>
      <c r="T136" s="400" t="s">
        <v>93</v>
      </c>
      <c r="U136" s="400" t="s">
        <v>112</v>
      </c>
      <c r="V136" s="55" t="s">
        <v>106</v>
      </c>
      <c r="X136" s="51" t="s">
        <v>93</v>
      </c>
      <c r="Y136" s="400" t="s">
        <v>112</v>
      </c>
      <c r="Z136" s="55" t="s">
        <v>106</v>
      </c>
      <c r="AA136" s="400" t="s">
        <v>93</v>
      </c>
      <c r="AB136" s="400" t="s">
        <v>112</v>
      </c>
      <c r="AC136" s="55" t="s">
        <v>106</v>
      </c>
      <c r="AE136" s="710" t="s">
        <v>93</v>
      </c>
      <c r="AF136" s="711"/>
      <c r="AG136" s="711" t="s">
        <v>94</v>
      </c>
      <c r="AH136" s="711"/>
      <c r="AI136" s="711" t="s">
        <v>95</v>
      </c>
      <c r="AJ136" s="712"/>
    </row>
    <row r="137" spans="3:36" ht="15.05" customHeight="1" x14ac:dyDescent="0.3">
      <c r="C137" s="700"/>
      <c r="D137" s="696"/>
      <c r="E137" s="653"/>
      <c r="F137" s="687"/>
      <c r="G137" s="50"/>
      <c r="H137" s="50"/>
      <c r="I137" s="55"/>
      <c r="J137" s="105" t="s">
        <v>110</v>
      </c>
      <c r="K137" s="80" t="s">
        <v>111</v>
      </c>
      <c r="L137" s="93" t="s">
        <v>110</v>
      </c>
      <c r="M137" s="93" t="s">
        <v>111</v>
      </c>
      <c r="N137" s="93" t="s">
        <v>110</v>
      </c>
      <c r="O137" s="102" t="s">
        <v>111</v>
      </c>
      <c r="P137" s="52"/>
      <c r="Q137" s="51"/>
      <c r="R137" s="400"/>
      <c r="S137" s="55"/>
      <c r="T137" s="400"/>
      <c r="U137" s="400"/>
      <c r="V137" s="55"/>
      <c r="X137" s="51"/>
      <c r="Y137" s="400"/>
      <c r="Z137" s="55"/>
      <c r="AA137" s="400"/>
      <c r="AB137" s="400"/>
      <c r="AC137" s="55"/>
      <c r="AE137" s="401" t="s">
        <v>110</v>
      </c>
      <c r="AF137" s="408" t="s">
        <v>111</v>
      </c>
      <c r="AG137" s="403" t="s">
        <v>110</v>
      </c>
      <c r="AH137" s="408" t="s">
        <v>111</v>
      </c>
      <c r="AI137" s="403" t="s">
        <v>110</v>
      </c>
      <c r="AJ137" s="404" t="s">
        <v>111</v>
      </c>
    </row>
    <row r="138" spans="3:36" ht="33.049999999999997" customHeight="1" x14ac:dyDescent="0.3">
      <c r="C138" s="79" t="s">
        <v>83</v>
      </c>
      <c r="D138" s="406">
        <f>D119+D130</f>
        <v>861124</v>
      </c>
      <c r="E138" s="582">
        <f t="shared" ref="E138:I138" si="216">E119+E130</f>
        <v>92010</v>
      </c>
      <c r="F138" s="587">
        <f t="shared" si="216"/>
        <v>769592</v>
      </c>
      <c r="G138" s="406">
        <f t="shared" si="216"/>
        <v>835082</v>
      </c>
      <c r="H138" s="582">
        <f t="shared" si="216"/>
        <v>86968</v>
      </c>
      <c r="I138" s="587">
        <f t="shared" si="216"/>
        <v>749613</v>
      </c>
      <c r="J138" s="184">
        <f t="shared" ref="J138" si="217">D138/G138-1</f>
        <v>3.1184961476836914E-2</v>
      </c>
      <c r="K138" s="197">
        <f t="shared" ref="K138" si="218">D138-G138</f>
        <v>26042</v>
      </c>
      <c r="L138" s="184">
        <f t="shared" ref="L138" si="219">E138/H138-1</f>
        <v>5.7975347254162424E-2</v>
      </c>
      <c r="M138" s="175">
        <f>E138-H138</f>
        <v>5042</v>
      </c>
      <c r="N138" s="198">
        <f t="shared" ref="N138" si="220">F138/I138-1</f>
        <v>2.665241931503326E-2</v>
      </c>
      <c r="O138" s="176">
        <f t="shared" ref="O138" si="221">F138-I138</f>
        <v>19979</v>
      </c>
      <c r="P138" s="52"/>
      <c r="Q138" s="406">
        <f>Q119+Q130</f>
        <v>683537</v>
      </c>
      <c r="R138" s="406">
        <f t="shared" ref="R138:V138" si="222">R119+R130</f>
        <v>64631</v>
      </c>
      <c r="S138" s="406">
        <f t="shared" si="222"/>
        <v>619477</v>
      </c>
      <c r="T138" s="406">
        <f t="shared" si="222"/>
        <v>522177</v>
      </c>
      <c r="U138" s="406">
        <f t="shared" si="222"/>
        <v>55210</v>
      </c>
      <c r="V138" s="407">
        <f t="shared" si="222"/>
        <v>467491</v>
      </c>
      <c r="X138" s="406">
        <f t="shared" ref="X138:AC138" si="223">D138-Q138</f>
        <v>177587</v>
      </c>
      <c r="Y138" s="406">
        <f t="shared" si="223"/>
        <v>27379</v>
      </c>
      <c r="Z138" s="406">
        <f t="shared" si="223"/>
        <v>150115</v>
      </c>
      <c r="AA138" s="406">
        <f t="shared" si="223"/>
        <v>312905</v>
      </c>
      <c r="AB138" s="406">
        <f t="shared" si="223"/>
        <v>31758</v>
      </c>
      <c r="AC138" s="407">
        <f t="shared" si="223"/>
        <v>282122</v>
      </c>
      <c r="AE138" s="183">
        <f t="shared" ref="AE138" si="224">X138/AA138-1</f>
        <v>-0.43245713555232423</v>
      </c>
      <c r="AF138" s="189">
        <f t="shared" ref="AF138" si="225">X138-AA138</f>
        <v>-135318</v>
      </c>
      <c r="AG138" s="183">
        <f t="shared" ref="AG138" si="226">Y138/AB138-1</f>
        <v>-0.13788651678317276</v>
      </c>
      <c r="AH138" s="190">
        <f t="shared" ref="AH138" si="227">Y138-AB138</f>
        <v>-4379</v>
      </c>
      <c r="AI138" s="191">
        <f t="shared" ref="AI138" si="228">Z138/AC138-1</f>
        <v>-0.46790750101020129</v>
      </c>
      <c r="AJ138" s="192">
        <f t="shared" ref="AJ138" si="229">Z138-AC138</f>
        <v>-132007</v>
      </c>
    </row>
    <row r="143" spans="3:36" ht="15.05" customHeight="1" x14ac:dyDescent="0.3">
      <c r="C143" s="708" t="s">
        <v>126</v>
      </c>
      <c r="D143" s="708"/>
      <c r="E143" s="708"/>
      <c r="F143" s="708"/>
      <c r="G143" s="708"/>
      <c r="H143" s="708"/>
      <c r="I143" s="708"/>
      <c r="J143" s="708"/>
      <c r="K143" s="708"/>
      <c r="L143" s="708"/>
      <c r="M143" s="708"/>
      <c r="N143" s="708"/>
      <c r="O143" s="708"/>
      <c r="P143" s="708"/>
      <c r="Q143" s="84"/>
      <c r="R143" s="84"/>
      <c r="S143" s="84"/>
      <c r="T143" s="84"/>
      <c r="U143" s="84"/>
      <c r="V143" s="84"/>
      <c r="W143" s="84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</row>
    <row r="144" spans="3:36" ht="15.05" customHeight="1" x14ac:dyDescent="0.3">
      <c r="C144" s="709"/>
      <c r="D144" s="709"/>
      <c r="E144" s="709"/>
      <c r="F144" s="709"/>
      <c r="G144" s="709"/>
      <c r="H144" s="709"/>
      <c r="I144" s="709"/>
      <c r="J144" s="709"/>
      <c r="K144" s="709"/>
      <c r="L144" s="709"/>
      <c r="M144" s="709"/>
      <c r="N144" s="709"/>
      <c r="O144" s="709"/>
      <c r="P144" s="709"/>
      <c r="Q144" s="87"/>
      <c r="R144" s="87"/>
      <c r="S144" s="87"/>
      <c r="T144" s="87"/>
      <c r="U144" s="87"/>
      <c r="V144" s="87"/>
      <c r="W144" s="87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</row>
    <row r="145" spans="3:61" ht="15.05" customHeight="1" x14ac:dyDescent="0.3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8"/>
      <c r="R145" s="8"/>
      <c r="S145" s="8"/>
      <c r="T145" s="8"/>
      <c r="U145" s="8"/>
      <c r="V145" s="8"/>
      <c r="W145" s="8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3:61" ht="15.05" customHeight="1" x14ac:dyDescent="0.3">
      <c r="C146" s="766" t="s">
        <v>181</v>
      </c>
      <c r="D146" s="766"/>
      <c r="E146" s="766"/>
      <c r="F146" s="766"/>
      <c r="G146" s="766"/>
      <c r="H146" s="766"/>
      <c r="I146" s="766"/>
      <c r="J146" s="766"/>
      <c r="K146" s="766"/>
      <c r="L146" s="766"/>
      <c r="M146" s="766"/>
      <c r="N146" s="766"/>
      <c r="O146" s="766"/>
      <c r="P146" s="766"/>
      <c r="Q146" s="8"/>
      <c r="R146" s="721" t="s">
        <v>167</v>
      </c>
      <c r="S146" s="721"/>
      <c r="T146" s="721"/>
      <c r="U146" s="721"/>
      <c r="V146" s="721"/>
      <c r="W146" s="721"/>
      <c r="X146" s="721"/>
      <c r="Y146" s="721"/>
      <c r="Z146" s="721"/>
      <c r="AA146" s="721"/>
      <c r="AB146" s="721"/>
      <c r="AC146" s="721"/>
      <c r="AD146" s="721"/>
      <c r="AE146" s="721"/>
      <c r="AF146" s="21"/>
      <c r="AG146" s="721" t="s">
        <v>298</v>
      </c>
      <c r="AH146" s="721"/>
      <c r="AI146" s="721"/>
      <c r="AJ146" s="721"/>
      <c r="AK146" s="721"/>
      <c r="AL146" s="721"/>
      <c r="AM146" s="721"/>
      <c r="AN146" s="721"/>
      <c r="AO146" s="721"/>
      <c r="AP146" s="721"/>
      <c r="AQ146" s="721"/>
      <c r="AR146" s="721"/>
      <c r="AS146" s="721"/>
      <c r="AT146" s="721"/>
      <c r="AU146" s="721"/>
      <c r="AV146" s="721"/>
      <c r="AW146" s="721"/>
      <c r="AX146" s="721"/>
      <c r="AY146" s="721"/>
      <c r="AZ146" s="721"/>
      <c r="BA146" s="721"/>
      <c r="BB146" s="721"/>
      <c r="BC146" s="721"/>
      <c r="BD146" s="721"/>
      <c r="BE146" s="721"/>
      <c r="BF146" s="721"/>
      <c r="BG146" s="721"/>
      <c r="BH146" s="721"/>
      <c r="BI146" s="721"/>
    </row>
    <row r="147" spans="3:61" ht="15.05" customHeight="1" x14ac:dyDescent="0.3">
      <c r="C147" s="766"/>
      <c r="D147" s="766"/>
      <c r="E147" s="766"/>
      <c r="F147" s="766"/>
      <c r="G147" s="766"/>
      <c r="H147" s="766"/>
      <c r="I147" s="766"/>
      <c r="J147" s="766"/>
      <c r="K147" s="766"/>
      <c r="L147" s="766"/>
      <c r="M147" s="766"/>
      <c r="N147" s="766"/>
      <c r="O147" s="766"/>
      <c r="P147" s="766"/>
      <c r="Q147" s="8"/>
      <c r="R147" s="721"/>
      <c r="S147" s="721"/>
      <c r="T147" s="721"/>
      <c r="U147" s="721"/>
      <c r="V147" s="721"/>
      <c r="W147" s="721"/>
      <c r="X147" s="721"/>
      <c r="Y147" s="721"/>
      <c r="Z147" s="721"/>
      <c r="AA147" s="721"/>
      <c r="AB147" s="721"/>
      <c r="AC147" s="721"/>
      <c r="AD147" s="721"/>
      <c r="AE147" s="721"/>
      <c r="AF147" s="21"/>
      <c r="AG147" s="721"/>
      <c r="AH147" s="721"/>
      <c r="AI147" s="721"/>
      <c r="AJ147" s="721"/>
      <c r="AK147" s="721"/>
      <c r="AL147" s="721"/>
      <c r="AM147" s="721"/>
      <c r="AN147" s="721"/>
      <c r="AO147" s="721"/>
      <c r="AP147" s="721"/>
      <c r="AQ147" s="721"/>
      <c r="AR147" s="721"/>
      <c r="AS147" s="721"/>
      <c r="AT147" s="721"/>
      <c r="AU147" s="721"/>
      <c r="AV147" s="721"/>
      <c r="AW147" s="721"/>
      <c r="AX147" s="721"/>
      <c r="AY147" s="721"/>
      <c r="AZ147" s="721"/>
      <c r="BA147" s="721"/>
      <c r="BB147" s="721"/>
      <c r="BC147" s="721"/>
      <c r="BD147" s="721"/>
      <c r="BE147" s="721"/>
      <c r="BF147" s="721"/>
      <c r="BG147" s="721"/>
      <c r="BH147" s="721"/>
      <c r="BI147" s="721"/>
    </row>
    <row r="148" spans="3:61" ht="15.05" customHeight="1" x14ac:dyDescent="0.3">
      <c r="C148" s="766"/>
      <c r="D148" s="766"/>
      <c r="E148" s="766"/>
      <c r="F148" s="766"/>
      <c r="G148" s="766"/>
      <c r="H148" s="766"/>
      <c r="I148" s="766"/>
      <c r="J148" s="766"/>
      <c r="K148" s="766"/>
      <c r="L148" s="766"/>
      <c r="M148" s="766"/>
      <c r="N148" s="766"/>
      <c r="O148" s="766"/>
      <c r="P148" s="766"/>
      <c r="Q148" s="8"/>
      <c r="R148" s="721"/>
      <c r="S148" s="721"/>
      <c r="T148" s="721"/>
      <c r="U148" s="721"/>
      <c r="V148" s="721"/>
      <c r="W148" s="721"/>
      <c r="X148" s="721"/>
      <c r="Y148" s="721"/>
      <c r="Z148" s="721"/>
      <c r="AA148" s="721"/>
      <c r="AB148" s="721"/>
      <c r="AC148" s="721"/>
      <c r="AD148" s="721"/>
      <c r="AE148" s="721"/>
      <c r="AF148" s="21"/>
      <c r="AG148" s="721"/>
      <c r="AH148" s="721"/>
      <c r="AI148" s="721"/>
      <c r="AJ148" s="721"/>
      <c r="AK148" s="721"/>
      <c r="AL148" s="721"/>
      <c r="AM148" s="721"/>
      <c r="AN148" s="721"/>
      <c r="AO148" s="721"/>
      <c r="AP148" s="721"/>
      <c r="AQ148" s="721"/>
      <c r="AR148" s="721"/>
      <c r="AS148" s="721"/>
      <c r="AT148" s="721"/>
      <c r="AU148" s="721"/>
      <c r="AV148" s="721"/>
      <c r="AW148" s="721"/>
      <c r="AX148" s="721"/>
      <c r="AY148" s="721"/>
      <c r="AZ148" s="721"/>
      <c r="BA148" s="721"/>
      <c r="BB148" s="721"/>
      <c r="BC148" s="721"/>
      <c r="BD148" s="721"/>
      <c r="BE148" s="721"/>
      <c r="BF148" s="721"/>
      <c r="BG148" s="721"/>
      <c r="BH148" s="721"/>
      <c r="BI148" s="721"/>
    </row>
    <row r="149" spans="3:61" ht="15.05" customHeight="1" x14ac:dyDescent="0.3"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8"/>
      <c r="R149" s="8"/>
      <c r="S149" s="8"/>
      <c r="T149" s="8"/>
      <c r="U149" s="8"/>
      <c r="V149" s="8"/>
      <c r="W149" s="8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3:61" ht="15.05" customHeight="1" x14ac:dyDescent="0.3">
      <c r="C150" s="663" t="s">
        <v>160</v>
      </c>
      <c r="D150" s="663"/>
      <c r="E150" s="663"/>
      <c r="F150" s="663"/>
      <c r="G150" s="663"/>
      <c r="H150" s="663"/>
      <c r="I150" s="663"/>
      <c r="J150" s="663"/>
      <c r="K150" s="663"/>
      <c r="L150" s="663"/>
      <c r="M150" s="663"/>
      <c r="N150" s="663"/>
      <c r="O150" s="663"/>
      <c r="P150" s="663"/>
      <c r="Q150" s="8"/>
      <c r="R150" s="664" t="s">
        <v>161</v>
      </c>
      <c r="S150" s="664"/>
      <c r="T150" s="664"/>
      <c r="U150" s="664"/>
      <c r="V150" s="664"/>
      <c r="W150" s="664"/>
      <c r="X150" s="664"/>
      <c r="Y150" s="664"/>
      <c r="Z150" s="664"/>
      <c r="AA150" s="664"/>
      <c r="AB150" s="664"/>
      <c r="AC150" s="664"/>
      <c r="AD150" s="664"/>
      <c r="AE150" s="664"/>
      <c r="AF150" s="21"/>
      <c r="AG150" s="510"/>
      <c r="AH150" s="466"/>
      <c r="AI150" s="466"/>
      <c r="AJ150" s="466"/>
      <c r="AK150" s="466"/>
      <c r="AL150" s="466"/>
      <c r="AM150" s="466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</row>
    <row r="151" spans="3:61" ht="15.05" customHeight="1" x14ac:dyDescent="0.3"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8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1"/>
      <c r="AG151" s="510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  <c r="BA151" s="466"/>
      <c r="BB151" s="466"/>
      <c r="BC151" s="466"/>
      <c r="BD151" s="466"/>
      <c r="BE151" s="466"/>
      <c r="BF151" s="466"/>
      <c r="BG151" s="466"/>
      <c r="BH151" s="466"/>
      <c r="BI151" s="466"/>
    </row>
    <row r="152" spans="3:61" ht="15.05" customHeight="1" x14ac:dyDescent="0.3">
      <c r="C152" s="201" t="s">
        <v>142</v>
      </c>
      <c r="D152" s="201">
        <v>2021</v>
      </c>
      <c r="E152" s="201"/>
      <c r="F152" s="201"/>
      <c r="G152" s="76" t="s">
        <v>138</v>
      </c>
      <c r="H152" s="204"/>
      <c r="I152" s="204"/>
      <c r="J152" s="76" t="s">
        <v>139</v>
      </c>
      <c r="K152" s="204"/>
      <c r="L152" s="204"/>
      <c r="M152" s="76" t="s">
        <v>140</v>
      </c>
      <c r="N152" s="204"/>
      <c r="O152" s="204"/>
      <c r="P152" s="76" t="s">
        <v>141</v>
      </c>
      <c r="Q152" s="8"/>
      <c r="R152" s="201" t="s">
        <v>327</v>
      </c>
      <c r="S152" s="201"/>
      <c r="T152" s="201"/>
      <c r="U152" s="201"/>
      <c r="V152" s="76" t="s">
        <v>138</v>
      </c>
      <c r="W152" s="204"/>
      <c r="X152" s="204"/>
      <c r="Y152" s="76" t="s">
        <v>139</v>
      </c>
      <c r="Z152" s="204"/>
      <c r="AA152" s="204"/>
      <c r="AB152" s="76" t="s">
        <v>140</v>
      </c>
      <c r="AC152" s="204"/>
      <c r="AD152" s="204"/>
      <c r="AE152" s="76" t="s">
        <v>141</v>
      </c>
      <c r="AF152" s="21"/>
      <c r="AG152" s="511" t="s">
        <v>142</v>
      </c>
      <c r="AH152" s="511">
        <v>2021</v>
      </c>
      <c r="AI152" s="511"/>
      <c r="AJ152" s="511"/>
      <c r="AK152" s="76" t="s">
        <v>138</v>
      </c>
      <c r="AL152" s="512"/>
      <c r="AM152" s="512"/>
      <c r="AN152" s="76" t="s">
        <v>139</v>
      </c>
      <c r="AO152" s="512"/>
      <c r="AP152" s="512"/>
      <c r="AQ152" s="76" t="s">
        <v>140</v>
      </c>
      <c r="AR152" s="512"/>
      <c r="AS152" s="512"/>
      <c r="AT152" s="76" t="s">
        <v>141</v>
      </c>
      <c r="AU152" s="513"/>
      <c r="AV152" s="511" t="s">
        <v>327</v>
      </c>
      <c r="AW152" s="511"/>
      <c r="AX152" s="511"/>
      <c r="AY152" s="511"/>
      <c r="AZ152" s="76" t="s">
        <v>138</v>
      </c>
      <c r="BA152" s="512"/>
      <c r="BB152" s="512"/>
      <c r="BC152" s="76" t="s">
        <v>139</v>
      </c>
      <c r="BD152" s="512"/>
      <c r="BE152" s="512"/>
      <c r="BF152" s="76" t="s">
        <v>140</v>
      </c>
      <c r="BG152" s="512"/>
      <c r="BH152" s="512"/>
      <c r="BI152" s="76" t="s">
        <v>141</v>
      </c>
    </row>
    <row r="153" spans="3:61" ht="15.05" customHeight="1" x14ac:dyDescent="0.3">
      <c r="C153" s="251"/>
      <c r="D153" s="251"/>
      <c r="E153" s="232" t="s">
        <v>182</v>
      </c>
      <c r="F153" s="233" t="s">
        <v>183</v>
      </c>
      <c r="G153" s="234" t="s">
        <v>178</v>
      </c>
      <c r="H153" s="235" t="s">
        <v>184</v>
      </c>
      <c r="I153" s="236" t="s">
        <v>185</v>
      </c>
      <c r="J153" s="237" t="s">
        <v>186</v>
      </c>
      <c r="K153" s="238" t="s">
        <v>187</v>
      </c>
      <c r="L153" s="235" t="s">
        <v>188</v>
      </c>
      <c r="M153" s="237" t="s">
        <v>189</v>
      </c>
      <c r="N153" s="239" t="s">
        <v>190</v>
      </c>
      <c r="O153" s="236" t="s">
        <v>191</v>
      </c>
      <c r="P153" s="77" t="s">
        <v>192</v>
      </c>
      <c r="Q153" s="8"/>
      <c r="R153" s="251"/>
      <c r="S153" s="251"/>
      <c r="T153" s="232" t="s">
        <v>193</v>
      </c>
      <c r="U153" s="232" t="s">
        <v>194</v>
      </c>
      <c r="V153" s="232" t="s">
        <v>180</v>
      </c>
      <c r="W153" s="232" t="s">
        <v>179</v>
      </c>
      <c r="X153" s="232" t="s">
        <v>195</v>
      </c>
      <c r="Y153" s="232" t="s">
        <v>196</v>
      </c>
      <c r="Z153" s="232" t="s">
        <v>197</v>
      </c>
      <c r="AA153" s="232" t="s">
        <v>198</v>
      </c>
      <c r="AB153" s="232" t="s">
        <v>199</v>
      </c>
      <c r="AC153" s="232" t="s">
        <v>200</v>
      </c>
      <c r="AD153" s="232" t="s">
        <v>201</v>
      </c>
      <c r="AE153" s="232" t="s">
        <v>202</v>
      </c>
      <c r="AF153" s="21"/>
      <c r="AG153" s="511" t="s">
        <v>296</v>
      </c>
      <c r="AH153" s="511"/>
      <c r="AI153" s="232" t="s">
        <v>182</v>
      </c>
      <c r="AJ153" s="233" t="s">
        <v>183</v>
      </c>
      <c r="AK153" s="234" t="s">
        <v>178</v>
      </c>
      <c r="AL153" s="235" t="s">
        <v>184</v>
      </c>
      <c r="AM153" s="489" t="s">
        <v>185</v>
      </c>
      <c r="AN153" s="237" t="s">
        <v>186</v>
      </c>
      <c r="AO153" s="238" t="s">
        <v>187</v>
      </c>
      <c r="AP153" s="235" t="s">
        <v>188</v>
      </c>
      <c r="AQ153" s="237" t="s">
        <v>189</v>
      </c>
      <c r="AR153" s="239" t="s">
        <v>190</v>
      </c>
      <c r="AS153" s="489" t="s">
        <v>191</v>
      </c>
      <c r="AT153" s="77" t="s">
        <v>192</v>
      </c>
      <c r="AU153" s="513"/>
      <c r="AV153" s="511" t="s">
        <v>296</v>
      </c>
      <c r="AW153" s="511"/>
      <c r="AX153" s="232" t="s">
        <v>193</v>
      </c>
      <c r="AY153" s="232" t="s">
        <v>194</v>
      </c>
      <c r="AZ153" s="232" t="s">
        <v>180</v>
      </c>
      <c r="BA153" s="232" t="s">
        <v>179</v>
      </c>
      <c r="BB153" s="232" t="s">
        <v>195</v>
      </c>
      <c r="BC153" s="232" t="s">
        <v>196</v>
      </c>
      <c r="BD153" s="232" t="s">
        <v>197</v>
      </c>
      <c r="BE153" s="232" t="s">
        <v>198</v>
      </c>
      <c r="BF153" s="232" t="s">
        <v>199</v>
      </c>
      <c r="BG153" s="232" t="s">
        <v>200</v>
      </c>
      <c r="BH153" s="232" t="s">
        <v>201</v>
      </c>
      <c r="BI153" s="232" t="s">
        <v>202</v>
      </c>
    </row>
    <row r="154" spans="3:61" ht="15.05" customHeight="1" x14ac:dyDescent="0.3">
      <c r="C154" s="65"/>
      <c r="D154" s="31"/>
      <c r="E154" s="232" t="s">
        <v>71</v>
      </c>
      <c r="F154" s="233" t="s">
        <v>127</v>
      </c>
      <c r="G154" s="234" t="s">
        <v>128</v>
      </c>
      <c r="H154" s="235" t="s">
        <v>129</v>
      </c>
      <c r="I154" s="236" t="s">
        <v>130</v>
      </c>
      <c r="J154" s="237" t="s">
        <v>131</v>
      </c>
      <c r="K154" s="238" t="s">
        <v>132</v>
      </c>
      <c r="L154" s="235" t="s">
        <v>133</v>
      </c>
      <c r="M154" s="237" t="s">
        <v>134</v>
      </c>
      <c r="N154" s="239" t="s">
        <v>135</v>
      </c>
      <c r="O154" s="236" t="s">
        <v>136</v>
      </c>
      <c r="P154" s="77" t="s">
        <v>137</v>
      </c>
      <c r="Q154" s="8"/>
      <c r="R154" s="65"/>
      <c r="S154" s="31"/>
      <c r="T154" s="232" t="s">
        <v>71</v>
      </c>
      <c r="U154" s="233" t="s">
        <v>143</v>
      </c>
      <c r="V154" s="234" t="s">
        <v>144</v>
      </c>
      <c r="W154" s="235" t="s">
        <v>74</v>
      </c>
      <c r="X154" s="236" t="s">
        <v>75</v>
      </c>
      <c r="Y154" s="237" t="s">
        <v>76</v>
      </c>
      <c r="Z154" s="238" t="s">
        <v>77</v>
      </c>
      <c r="AA154" s="235" t="s">
        <v>78</v>
      </c>
      <c r="AB154" s="237" t="s">
        <v>79</v>
      </c>
      <c r="AC154" s="239" t="s">
        <v>80</v>
      </c>
      <c r="AD154" s="236" t="s">
        <v>81</v>
      </c>
      <c r="AE154" s="240" t="s">
        <v>82</v>
      </c>
      <c r="AF154" s="21"/>
      <c r="AG154" s="65"/>
      <c r="AH154" s="31"/>
      <c r="AI154" s="232" t="s">
        <v>71</v>
      </c>
      <c r="AJ154" s="233" t="s">
        <v>127</v>
      </c>
      <c r="AK154" s="234" t="s">
        <v>128</v>
      </c>
      <c r="AL154" s="235" t="s">
        <v>129</v>
      </c>
      <c r="AM154" s="489" t="s">
        <v>130</v>
      </c>
      <c r="AN154" s="237" t="s">
        <v>131</v>
      </c>
      <c r="AO154" s="238" t="s">
        <v>132</v>
      </c>
      <c r="AP154" s="235" t="s">
        <v>133</v>
      </c>
      <c r="AQ154" s="237" t="s">
        <v>134</v>
      </c>
      <c r="AR154" s="239" t="s">
        <v>135</v>
      </c>
      <c r="AS154" s="489" t="s">
        <v>136</v>
      </c>
      <c r="AT154" s="77" t="s">
        <v>137</v>
      </c>
      <c r="AU154" s="513"/>
      <c r="AV154" s="65"/>
      <c r="AW154" s="31"/>
      <c r="AX154" s="232" t="s">
        <v>71</v>
      </c>
      <c r="AY154" s="233" t="s">
        <v>143</v>
      </c>
      <c r="AZ154" s="234" t="s">
        <v>144</v>
      </c>
      <c r="BA154" s="235" t="s">
        <v>74</v>
      </c>
      <c r="BB154" s="489" t="s">
        <v>75</v>
      </c>
      <c r="BC154" s="237" t="s">
        <v>76</v>
      </c>
      <c r="BD154" s="238" t="s">
        <v>77</v>
      </c>
      <c r="BE154" s="235" t="s">
        <v>78</v>
      </c>
      <c r="BF154" s="237" t="s">
        <v>79</v>
      </c>
      <c r="BG154" s="239" t="s">
        <v>80</v>
      </c>
      <c r="BH154" s="489" t="s">
        <v>81</v>
      </c>
      <c r="BI154" s="240" t="s">
        <v>82</v>
      </c>
    </row>
    <row r="155" spans="3:61" ht="15.05" customHeight="1" x14ac:dyDescent="0.3">
      <c r="C155" s="655">
        <v>2021</v>
      </c>
      <c r="D155" s="62" t="s">
        <v>93</v>
      </c>
      <c r="E155" s="345">
        <v>104576</v>
      </c>
      <c r="F155" s="346">
        <v>206695</v>
      </c>
      <c r="G155" s="356">
        <v>331897</v>
      </c>
      <c r="H155" s="346">
        <v>453385</v>
      </c>
      <c r="I155" s="347">
        <v>559934</v>
      </c>
      <c r="J155" s="356">
        <v>663015</v>
      </c>
      <c r="K155" s="347">
        <v>731369</v>
      </c>
      <c r="L155" s="346">
        <v>775496</v>
      </c>
      <c r="M155" s="356">
        <v>831653</v>
      </c>
      <c r="N155" s="346"/>
      <c r="O155" s="347"/>
      <c r="P155" s="359"/>
      <c r="Q155" s="562"/>
      <c r="R155" s="655">
        <v>2021</v>
      </c>
      <c r="S155" s="62" t="s">
        <v>93</v>
      </c>
      <c r="T155" s="345">
        <v>104576</v>
      </c>
      <c r="U155" s="346">
        <v>102119</v>
      </c>
      <c r="V155" s="356">
        <v>125202</v>
      </c>
      <c r="W155" s="346">
        <v>121488</v>
      </c>
      <c r="X155" s="347">
        <v>106549</v>
      </c>
      <c r="Y155" s="356">
        <v>103081</v>
      </c>
      <c r="Z155" s="347">
        <v>68354</v>
      </c>
      <c r="AA155" s="346">
        <v>44127</v>
      </c>
      <c r="AB155" s="356">
        <v>56157</v>
      </c>
      <c r="AC155" s="346"/>
      <c r="AD155" s="347"/>
      <c r="AE155" s="359"/>
      <c r="AF155" s="21"/>
      <c r="AG155" s="795" t="str">
        <f>J5</f>
        <v>2021</v>
      </c>
      <c r="AH155" s="62" t="s">
        <v>294</v>
      </c>
      <c r="AI155" s="345">
        <v>1475</v>
      </c>
      <c r="AJ155" s="346">
        <v>2681</v>
      </c>
      <c r="AK155" s="356">
        <v>12272</v>
      </c>
      <c r="AL155" s="346">
        <v>22338</v>
      </c>
      <c r="AM155" s="345">
        <v>29566</v>
      </c>
      <c r="AN155" s="346">
        <v>35115</v>
      </c>
      <c r="AO155" s="356">
        <v>40228</v>
      </c>
      <c r="AP155" s="346">
        <v>46139</v>
      </c>
      <c r="AQ155" s="345">
        <v>52706</v>
      </c>
      <c r="AR155" s="346"/>
      <c r="AS155" s="356"/>
      <c r="AT155" s="346"/>
      <c r="AU155" s="563"/>
      <c r="AV155" s="795" t="str">
        <f>J5</f>
        <v>2021</v>
      </c>
      <c r="AW155" s="62" t="s">
        <v>294</v>
      </c>
      <c r="AX155" s="345">
        <v>1475</v>
      </c>
      <c r="AY155" s="346">
        <v>1206</v>
      </c>
      <c r="AZ155" s="356">
        <v>9591</v>
      </c>
      <c r="BA155" s="346">
        <v>10066</v>
      </c>
      <c r="BB155" s="345">
        <v>7228</v>
      </c>
      <c r="BC155" s="346">
        <v>5549</v>
      </c>
      <c r="BD155" s="356">
        <v>5113</v>
      </c>
      <c r="BE155" s="346">
        <v>5911</v>
      </c>
      <c r="BF155" s="345">
        <v>6567</v>
      </c>
      <c r="BG155" s="346"/>
      <c r="BH155" s="356"/>
      <c r="BI155" s="346"/>
    </row>
    <row r="156" spans="3:61" ht="15.05" customHeight="1" x14ac:dyDescent="0.3">
      <c r="C156" s="656"/>
      <c r="D156" s="63" t="s">
        <v>112</v>
      </c>
      <c r="E156" s="342">
        <v>7373</v>
      </c>
      <c r="F156" s="348">
        <v>14610</v>
      </c>
      <c r="G156" s="357">
        <v>23826</v>
      </c>
      <c r="H156" s="343">
        <v>32788</v>
      </c>
      <c r="I156" s="348">
        <v>42651</v>
      </c>
      <c r="J156" s="357">
        <v>53034</v>
      </c>
      <c r="K156" s="348">
        <v>62028</v>
      </c>
      <c r="L156" s="343">
        <v>68868</v>
      </c>
      <c r="M156" s="357">
        <v>75868</v>
      </c>
      <c r="N156" s="343"/>
      <c r="O156" s="348"/>
      <c r="P156" s="360"/>
      <c r="Q156" s="562"/>
      <c r="R156" s="656"/>
      <c r="S156" s="63" t="s">
        <v>112</v>
      </c>
      <c r="T156" s="342">
        <v>7373</v>
      </c>
      <c r="U156" s="343">
        <v>7237</v>
      </c>
      <c r="V156" s="357">
        <v>9216</v>
      </c>
      <c r="W156" s="343">
        <v>8962</v>
      </c>
      <c r="X156" s="348">
        <v>9863</v>
      </c>
      <c r="Y156" s="357">
        <v>10383</v>
      </c>
      <c r="Z156" s="348">
        <v>8994</v>
      </c>
      <c r="AA156" s="343">
        <v>6840</v>
      </c>
      <c r="AB156" s="357">
        <v>7000</v>
      </c>
      <c r="AC156" s="343"/>
      <c r="AD156" s="348"/>
      <c r="AE156" s="360"/>
      <c r="AF156" s="21"/>
      <c r="AG156" s="656"/>
      <c r="AH156" s="63" t="s">
        <v>295</v>
      </c>
      <c r="AI156" s="342">
        <v>2018</v>
      </c>
      <c r="AJ156" s="348">
        <v>6815</v>
      </c>
      <c r="AK156" s="357">
        <v>13646</v>
      </c>
      <c r="AL156" s="343">
        <v>20394</v>
      </c>
      <c r="AM156" s="342">
        <v>24133</v>
      </c>
      <c r="AN156" s="348">
        <v>28225</v>
      </c>
      <c r="AO156" s="357">
        <v>31819</v>
      </c>
      <c r="AP156" s="343">
        <v>34920</v>
      </c>
      <c r="AQ156" s="342">
        <v>38150</v>
      </c>
      <c r="AR156" s="348"/>
      <c r="AS156" s="357"/>
      <c r="AT156" s="343"/>
      <c r="AU156" s="563"/>
      <c r="AV156" s="656"/>
      <c r="AW156" s="63" t="s">
        <v>295</v>
      </c>
      <c r="AX156" s="342">
        <v>2018</v>
      </c>
      <c r="AY156" s="343">
        <v>4797</v>
      </c>
      <c r="AZ156" s="357">
        <v>6831</v>
      </c>
      <c r="BA156" s="343">
        <v>6748</v>
      </c>
      <c r="BB156" s="342">
        <v>3739</v>
      </c>
      <c r="BC156" s="343">
        <v>4092</v>
      </c>
      <c r="BD156" s="357">
        <v>3594</v>
      </c>
      <c r="BE156" s="343">
        <v>3101</v>
      </c>
      <c r="BF156" s="342">
        <v>3230</v>
      </c>
      <c r="BG156" s="343"/>
      <c r="BH156" s="357"/>
      <c r="BI156" s="343"/>
    </row>
    <row r="157" spans="3:61" ht="15.05" customHeight="1" x14ac:dyDescent="0.3">
      <c r="C157" s="657"/>
      <c r="D157" s="64" t="s">
        <v>95</v>
      </c>
      <c r="E157" s="349">
        <v>97388</v>
      </c>
      <c r="F157" s="350">
        <v>192348</v>
      </c>
      <c r="G157" s="358">
        <v>308408</v>
      </c>
      <c r="H157" s="350">
        <v>420965</v>
      </c>
      <c r="I157" s="351">
        <v>517695</v>
      </c>
      <c r="J157" s="358">
        <v>610401</v>
      </c>
      <c r="K157" s="351">
        <v>669763</v>
      </c>
      <c r="L157" s="350">
        <v>707052</v>
      </c>
      <c r="M157" s="358">
        <v>756209</v>
      </c>
      <c r="N157" s="350"/>
      <c r="O157" s="351"/>
      <c r="P157" s="361"/>
      <c r="Q157" s="562"/>
      <c r="R157" s="657"/>
      <c r="S157" s="64" t="s">
        <v>95</v>
      </c>
      <c r="T157" s="349">
        <v>97388</v>
      </c>
      <c r="U157" s="350">
        <v>94960</v>
      </c>
      <c r="V157" s="358">
        <v>116060</v>
      </c>
      <c r="W157" s="350">
        <v>112557</v>
      </c>
      <c r="X157" s="351">
        <v>96730</v>
      </c>
      <c r="Y157" s="358">
        <v>92706</v>
      </c>
      <c r="Z157" s="351">
        <v>59362</v>
      </c>
      <c r="AA157" s="350">
        <v>37289</v>
      </c>
      <c r="AB157" s="358">
        <v>49157</v>
      </c>
      <c r="AC157" s="350"/>
      <c r="AD157" s="351"/>
      <c r="AE157" s="361"/>
      <c r="AF157" s="21"/>
      <c r="AG157" s="657"/>
      <c r="AH157" s="507" t="s">
        <v>105</v>
      </c>
      <c r="AI157" s="520">
        <f t="shared" ref="AI157:AO157" si="230">SUM(AI155:AI156)</f>
        <v>3493</v>
      </c>
      <c r="AJ157" s="508">
        <f t="shared" si="230"/>
        <v>9496</v>
      </c>
      <c r="AK157" s="508">
        <f t="shared" si="230"/>
        <v>25918</v>
      </c>
      <c r="AL157" s="509">
        <f t="shared" si="230"/>
        <v>42732</v>
      </c>
      <c r="AM157" s="523">
        <f t="shared" si="230"/>
        <v>53699</v>
      </c>
      <c r="AN157" s="508">
        <f t="shared" si="230"/>
        <v>63340</v>
      </c>
      <c r="AO157" s="508">
        <f t="shared" si="230"/>
        <v>72047</v>
      </c>
      <c r="AP157" s="508">
        <f>SUM(AP155:AP156)</f>
        <v>81059</v>
      </c>
      <c r="AQ157" s="508">
        <f>SUM(AQ155:AQ156)</f>
        <v>90856</v>
      </c>
      <c r="AR157" s="523"/>
      <c r="AS157" s="508"/>
      <c r="AT157" s="522"/>
      <c r="AU157" s="563"/>
      <c r="AV157" s="657"/>
      <c r="AW157" s="507" t="s">
        <v>105</v>
      </c>
      <c r="AX157" s="520">
        <f>SUM(AX155:AX156)</f>
        <v>3493</v>
      </c>
      <c r="AY157" s="523">
        <v>6003</v>
      </c>
      <c r="AZ157" s="523">
        <f t="shared" ref="AZ157:BE157" si="231">SUM(AZ155:AZ156)</f>
        <v>16422</v>
      </c>
      <c r="BA157" s="523">
        <f t="shared" si="231"/>
        <v>16814</v>
      </c>
      <c r="BB157" s="508">
        <f t="shared" si="231"/>
        <v>10967</v>
      </c>
      <c r="BC157" s="509">
        <f t="shared" si="231"/>
        <v>9641</v>
      </c>
      <c r="BD157" s="509">
        <f t="shared" si="231"/>
        <v>8707</v>
      </c>
      <c r="BE157" s="508">
        <f t="shared" si="231"/>
        <v>9012</v>
      </c>
      <c r="BF157" s="509">
        <f>SUM(BF155:BF156)</f>
        <v>9797</v>
      </c>
      <c r="BG157" s="523"/>
      <c r="BH157" s="508"/>
      <c r="BI157" s="522"/>
    </row>
    <row r="158" spans="3:61" ht="15.05" customHeight="1" x14ac:dyDescent="0.3">
      <c r="C158" s="389"/>
      <c r="D158" s="230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562"/>
      <c r="R158" s="389"/>
      <c r="S158" s="230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74"/>
      <c r="AG158" s="510"/>
      <c r="AH158" s="466"/>
      <c r="AI158" s="466"/>
      <c r="AJ158" s="466"/>
      <c r="AK158" s="466"/>
      <c r="AL158" s="466"/>
      <c r="AM158" s="466"/>
      <c r="AN158" s="466"/>
      <c r="AO158" s="466"/>
      <c r="AP158" s="466"/>
      <c r="AQ158" s="466"/>
      <c r="AR158" s="466"/>
      <c r="AS158" s="466"/>
      <c r="AT158" s="466"/>
      <c r="AU158" s="466"/>
      <c r="AV158" s="466"/>
      <c r="AW158" s="466"/>
      <c r="AX158" s="466"/>
      <c r="AY158" s="466"/>
      <c r="AZ158" s="466"/>
      <c r="BA158" s="466"/>
      <c r="BB158" s="466"/>
      <c r="BC158" s="466"/>
      <c r="BD158" s="466"/>
      <c r="BE158" s="466"/>
      <c r="BF158" s="466"/>
      <c r="BG158" s="466"/>
      <c r="BH158" s="466"/>
      <c r="BI158" s="466"/>
    </row>
    <row r="159" spans="3:61" ht="15.05" customHeight="1" x14ac:dyDescent="0.3">
      <c r="C159" s="409" t="s">
        <v>259</v>
      </c>
      <c r="D159" s="409">
        <v>2020</v>
      </c>
      <c r="E159" s="409"/>
      <c r="F159" s="409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562"/>
      <c r="R159" s="409" t="s">
        <v>166</v>
      </c>
      <c r="S159" s="409"/>
      <c r="T159" s="409"/>
      <c r="U159" s="409"/>
      <c r="V159" s="410"/>
      <c r="W159" s="410"/>
      <c r="X159" s="410"/>
      <c r="Y159" s="410"/>
      <c r="Z159" s="410"/>
      <c r="AA159" s="410"/>
      <c r="AB159" s="410"/>
      <c r="AC159" s="410"/>
      <c r="AD159" s="410"/>
      <c r="AE159" s="410"/>
      <c r="AG159" s="466"/>
      <c r="AH159" s="466"/>
      <c r="AI159" s="466"/>
      <c r="AJ159" s="466"/>
      <c r="AK159" s="466"/>
      <c r="AL159" s="466"/>
      <c r="AM159" s="466"/>
      <c r="AN159" s="466"/>
      <c r="AO159" s="466"/>
      <c r="AP159" s="466"/>
      <c r="AQ159" s="466"/>
      <c r="AR159" s="466"/>
      <c r="AS159" s="466"/>
      <c r="AT159" s="466"/>
      <c r="AU159" s="466"/>
      <c r="AV159" s="466"/>
      <c r="AW159" s="466"/>
      <c r="AX159" s="466"/>
      <c r="AY159" s="466"/>
      <c r="AZ159" s="466"/>
      <c r="BA159" s="466"/>
      <c r="BB159" s="466"/>
      <c r="BC159" s="466"/>
      <c r="BD159" s="466"/>
      <c r="BE159" s="466"/>
      <c r="BF159" s="466"/>
      <c r="BG159" s="466"/>
      <c r="BH159" s="466"/>
      <c r="BI159" s="466"/>
    </row>
    <row r="160" spans="3:61" ht="15.05" customHeight="1" x14ac:dyDescent="0.3">
      <c r="C160" s="65"/>
      <c r="D160" s="31"/>
      <c r="E160" s="411" t="s">
        <v>71</v>
      </c>
      <c r="F160" s="115" t="s">
        <v>127</v>
      </c>
      <c r="G160" s="412" t="s">
        <v>128</v>
      </c>
      <c r="H160" s="413" t="s">
        <v>129</v>
      </c>
      <c r="I160" s="413" t="s">
        <v>130</v>
      </c>
      <c r="J160" s="412" t="s">
        <v>131</v>
      </c>
      <c r="K160" s="413" t="s">
        <v>132</v>
      </c>
      <c r="L160" s="115" t="s">
        <v>133</v>
      </c>
      <c r="M160" s="414" t="s">
        <v>134</v>
      </c>
      <c r="N160" s="413" t="s">
        <v>135</v>
      </c>
      <c r="O160" s="115" t="s">
        <v>136</v>
      </c>
      <c r="P160" s="415" t="s">
        <v>137</v>
      </c>
      <c r="Q160" s="562"/>
      <c r="R160" s="65"/>
      <c r="S160" s="31"/>
      <c r="T160" s="232" t="s">
        <v>71</v>
      </c>
      <c r="U160" s="233" t="s">
        <v>143</v>
      </c>
      <c r="V160" s="234" t="s">
        <v>144</v>
      </c>
      <c r="W160" s="233" t="s">
        <v>74</v>
      </c>
      <c r="X160" s="385" t="s">
        <v>75</v>
      </c>
      <c r="Y160" s="237" t="s">
        <v>76</v>
      </c>
      <c r="Z160" s="416" t="s">
        <v>77</v>
      </c>
      <c r="AA160" s="233" t="s">
        <v>78</v>
      </c>
      <c r="AB160" s="237" t="s">
        <v>79</v>
      </c>
      <c r="AC160" s="417" t="s">
        <v>80</v>
      </c>
      <c r="AD160" s="385" t="s">
        <v>81</v>
      </c>
      <c r="AE160" s="240" t="s">
        <v>82</v>
      </c>
      <c r="AG160" s="466"/>
      <c r="AH160" s="466"/>
      <c r="AI160" s="466"/>
      <c r="AJ160" s="466"/>
      <c r="AK160" s="466"/>
      <c r="AL160" s="466"/>
      <c r="AM160" s="466"/>
      <c r="AN160" s="466"/>
      <c r="AO160" s="466"/>
      <c r="AP160" s="466"/>
      <c r="AQ160" s="466"/>
      <c r="AR160" s="466"/>
      <c r="AS160" s="466"/>
      <c r="AT160" s="466"/>
      <c r="AU160" s="466"/>
      <c r="AV160" s="466"/>
      <c r="AW160" s="466"/>
      <c r="AX160" s="466"/>
      <c r="AY160" s="609"/>
      <c r="AZ160" s="466"/>
      <c r="BA160" s="466"/>
      <c r="BB160" s="466"/>
      <c r="BC160" s="466"/>
      <c r="BD160" s="466"/>
      <c r="BE160" s="466"/>
      <c r="BF160" s="466"/>
      <c r="BG160" s="466"/>
      <c r="BH160" s="466"/>
      <c r="BI160" s="466"/>
    </row>
    <row r="161" spans="3:61" ht="15.05" customHeight="1" x14ac:dyDescent="0.3">
      <c r="C161" s="655">
        <v>2020</v>
      </c>
      <c r="D161" s="62" t="s">
        <v>93</v>
      </c>
      <c r="E161" s="418">
        <v>118475</v>
      </c>
      <c r="F161" s="346">
        <v>239205</v>
      </c>
      <c r="G161" s="362">
        <v>322908</v>
      </c>
      <c r="H161" s="346">
        <v>337497</v>
      </c>
      <c r="I161" s="347">
        <v>399681</v>
      </c>
      <c r="J161" s="362">
        <v>503615</v>
      </c>
      <c r="K161" s="347">
        <v>586333</v>
      </c>
      <c r="L161" s="346">
        <v>688557</v>
      </c>
      <c r="M161" s="356">
        <v>808279</v>
      </c>
      <c r="N161" s="346"/>
      <c r="O161" s="347"/>
      <c r="P161" s="359"/>
      <c r="Q161" s="562"/>
      <c r="R161" s="655">
        <v>2020</v>
      </c>
      <c r="S161" s="62" t="s">
        <v>93</v>
      </c>
      <c r="T161" s="418">
        <v>118475</v>
      </c>
      <c r="U161" s="346">
        <v>120730</v>
      </c>
      <c r="V161" s="362">
        <v>83703</v>
      </c>
      <c r="W161" s="346">
        <v>14589</v>
      </c>
      <c r="X161" s="347">
        <v>62184</v>
      </c>
      <c r="Y161" s="362">
        <v>103934</v>
      </c>
      <c r="Z161" s="347">
        <v>82718</v>
      </c>
      <c r="AA161" s="346">
        <v>102224</v>
      </c>
      <c r="AB161" s="356">
        <v>119722</v>
      </c>
      <c r="AC161" s="346"/>
      <c r="AD161" s="347"/>
      <c r="AE161" s="359"/>
      <c r="AG161" s="466"/>
      <c r="AH161" s="466"/>
      <c r="AI161" s="466"/>
      <c r="AJ161" s="466"/>
      <c r="AK161" s="466"/>
      <c r="AL161" s="466"/>
      <c r="AM161" s="466"/>
      <c r="AN161" s="466"/>
      <c r="AO161" s="466"/>
      <c r="AP161" s="466"/>
      <c r="AQ161" s="466"/>
      <c r="AR161" s="466"/>
      <c r="AS161" s="466"/>
      <c r="AT161" s="466"/>
      <c r="AU161" s="466"/>
      <c r="AV161" s="466"/>
      <c r="AW161" s="466"/>
      <c r="AX161" s="466"/>
      <c r="AY161" s="609"/>
      <c r="AZ161" s="466"/>
      <c r="BA161" s="466"/>
      <c r="BB161" s="466"/>
      <c r="BC161" s="466"/>
      <c r="BD161" s="466"/>
      <c r="BE161" s="466"/>
      <c r="BF161" s="466"/>
      <c r="BG161" s="466"/>
      <c r="BH161" s="466"/>
      <c r="BI161" s="466"/>
    </row>
    <row r="162" spans="3:61" ht="15.05" customHeight="1" x14ac:dyDescent="0.3">
      <c r="C162" s="656"/>
      <c r="D162" s="63" t="s">
        <v>112</v>
      </c>
      <c r="E162" s="419">
        <v>9172</v>
      </c>
      <c r="F162" s="343">
        <v>17842</v>
      </c>
      <c r="G162" s="363">
        <v>24923</v>
      </c>
      <c r="H162" s="343">
        <v>29823</v>
      </c>
      <c r="I162" s="348">
        <v>36000</v>
      </c>
      <c r="J162" s="363">
        <v>45932</v>
      </c>
      <c r="K162" s="348">
        <v>55714</v>
      </c>
      <c r="L162" s="343">
        <v>63532</v>
      </c>
      <c r="M162" s="357">
        <v>72391</v>
      </c>
      <c r="N162" s="343"/>
      <c r="O162" s="348"/>
      <c r="P162" s="360"/>
      <c r="Q162" s="562"/>
      <c r="R162" s="656"/>
      <c r="S162" s="63" t="s">
        <v>112</v>
      </c>
      <c r="T162" s="419">
        <v>9172</v>
      </c>
      <c r="U162" s="343">
        <v>8670</v>
      </c>
      <c r="V162" s="363">
        <v>7081</v>
      </c>
      <c r="W162" s="343">
        <v>4900</v>
      </c>
      <c r="X162" s="348">
        <v>6177</v>
      </c>
      <c r="Y162" s="363">
        <v>9932</v>
      </c>
      <c r="Z162" s="348">
        <v>9782</v>
      </c>
      <c r="AA162" s="343">
        <v>7818</v>
      </c>
      <c r="AB162" s="357">
        <v>8859</v>
      </c>
      <c r="AC162" s="343"/>
      <c r="AD162" s="348"/>
      <c r="AE162" s="360"/>
      <c r="AG162" s="466"/>
      <c r="AH162" s="466"/>
      <c r="AI162" s="466"/>
      <c r="AJ162" s="466"/>
      <c r="AK162" s="466"/>
      <c r="AL162" s="466"/>
      <c r="AM162" s="466"/>
      <c r="AN162" s="466"/>
      <c r="AO162" s="466"/>
      <c r="AP162" s="466"/>
      <c r="AQ162" s="466"/>
      <c r="AR162" s="466"/>
      <c r="AS162" s="466"/>
      <c r="AT162" s="466"/>
      <c r="AU162" s="466"/>
      <c r="AV162" s="466"/>
      <c r="AW162" s="466"/>
      <c r="AX162" s="466"/>
      <c r="AY162" s="609"/>
      <c r="AZ162" s="466"/>
      <c r="BA162" s="466"/>
      <c r="BB162" s="466"/>
      <c r="BC162" s="466"/>
      <c r="BD162" s="466"/>
      <c r="BE162" s="466"/>
      <c r="BF162" s="466"/>
      <c r="BG162" s="466"/>
      <c r="BH162" s="466"/>
      <c r="BI162" s="466"/>
    </row>
    <row r="163" spans="3:61" ht="15.05" customHeight="1" x14ac:dyDescent="0.3">
      <c r="C163" s="657"/>
      <c r="D163" s="64" t="s">
        <v>95</v>
      </c>
      <c r="E163" s="420">
        <v>109569</v>
      </c>
      <c r="F163" s="353">
        <v>221847</v>
      </c>
      <c r="G163" s="421">
        <v>298697</v>
      </c>
      <c r="H163" s="350">
        <v>308558</v>
      </c>
      <c r="I163" s="351">
        <v>364674</v>
      </c>
      <c r="J163" s="421">
        <v>458757</v>
      </c>
      <c r="K163" s="351">
        <v>531812</v>
      </c>
      <c r="L163" s="350">
        <v>626329</v>
      </c>
      <c r="M163" s="358">
        <v>737457</v>
      </c>
      <c r="N163" s="350"/>
      <c r="O163" s="351"/>
      <c r="P163" s="361"/>
      <c r="Q163" s="562"/>
      <c r="R163" s="657"/>
      <c r="S163" s="64" t="s">
        <v>95</v>
      </c>
      <c r="T163" s="420">
        <v>109569</v>
      </c>
      <c r="U163" s="353">
        <v>112278</v>
      </c>
      <c r="V163" s="421">
        <v>76850</v>
      </c>
      <c r="W163" s="350">
        <v>9861</v>
      </c>
      <c r="X163" s="351">
        <v>56116</v>
      </c>
      <c r="Y163" s="421">
        <v>94083</v>
      </c>
      <c r="Z163" s="351">
        <v>73055</v>
      </c>
      <c r="AA163" s="350">
        <v>94517</v>
      </c>
      <c r="AB163" s="358">
        <v>111128</v>
      </c>
      <c r="AC163" s="350"/>
      <c r="AD163" s="351"/>
      <c r="AE163" s="361"/>
      <c r="AG163" s="466"/>
      <c r="AH163" s="466"/>
      <c r="AI163" s="466"/>
      <c r="AJ163" s="466"/>
      <c r="AK163" s="466"/>
      <c r="AL163" s="466"/>
      <c r="AM163" s="466"/>
      <c r="AN163" s="466"/>
      <c r="AO163" s="466"/>
      <c r="AP163" s="466"/>
      <c r="AQ163" s="466"/>
      <c r="AR163" s="466"/>
      <c r="AS163" s="466"/>
      <c r="AT163" s="466"/>
      <c r="AU163" s="466"/>
      <c r="AV163" s="466"/>
      <c r="AW163" s="466"/>
      <c r="AX163" s="466"/>
      <c r="AY163" s="466"/>
      <c r="AZ163" s="466"/>
      <c r="BA163" s="466"/>
      <c r="BB163" s="466"/>
      <c r="BC163" s="466"/>
      <c r="BD163" s="466"/>
      <c r="BE163" s="466"/>
      <c r="BF163" s="466"/>
      <c r="BG163" s="466"/>
      <c r="BH163" s="466"/>
      <c r="BI163" s="466"/>
    </row>
    <row r="164" spans="3:61" s="291" customFormat="1" ht="15.05" customHeight="1" x14ac:dyDescent="0.3">
      <c r="C164" s="389"/>
      <c r="D164" s="230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562"/>
      <c r="R164" s="389"/>
      <c r="S164" s="230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G164" s="466"/>
      <c r="AH164" s="466"/>
      <c r="AI164" s="466"/>
      <c r="AJ164" s="466"/>
      <c r="AK164" s="466"/>
      <c r="AL164" s="466"/>
      <c r="AM164" s="466"/>
      <c r="AN164" s="466"/>
      <c r="AO164" s="466"/>
      <c r="AP164" s="466"/>
      <c r="AQ164" s="466"/>
      <c r="AR164" s="466"/>
      <c r="AS164" s="466"/>
      <c r="AT164" s="466"/>
      <c r="AU164" s="466"/>
      <c r="AV164" s="466"/>
      <c r="AW164" s="466"/>
      <c r="AX164" s="466"/>
      <c r="AY164" s="466"/>
      <c r="AZ164" s="466"/>
      <c r="BA164" s="466"/>
      <c r="BB164" s="466"/>
      <c r="BC164" s="466"/>
      <c r="BD164" s="466"/>
      <c r="BE164" s="466"/>
      <c r="BF164" s="466"/>
      <c r="BG164" s="466"/>
      <c r="BH164" s="466"/>
      <c r="BI164" s="466"/>
    </row>
    <row r="165" spans="3:61" ht="15.05" customHeight="1" x14ac:dyDescent="0.3"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562"/>
      <c r="R165" s="8"/>
      <c r="S165" s="8"/>
      <c r="T165" s="8"/>
      <c r="U165" s="8"/>
      <c r="V165" s="8"/>
      <c r="W165" s="8"/>
      <c r="X165" s="21"/>
      <c r="Y165" s="21"/>
      <c r="Z165" s="21"/>
      <c r="AA165" s="21"/>
      <c r="AB165" s="21"/>
      <c r="AC165" s="21"/>
      <c r="AD165" s="21"/>
      <c r="AE165" s="21"/>
      <c r="AF165" s="21"/>
      <c r="AG165" s="510"/>
      <c r="AH165" s="466"/>
      <c r="AI165" s="466"/>
      <c r="AJ165" s="466"/>
      <c r="AK165" s="466"/>
      <c r="AL165" s="466"/>
      <c r="AM165" s="466"/>
      <c r="AN165" s="466"/>
      <c r="AO165" s="466"/>
      <c r="AP165" s="466"/>
      <c r="AQ165" s="466"/>
      <c r="AR165" s="466"/>
      <c r="AS165" s="466"/>
      <c r="AT165" s="466"/>
      <c r="AU165" s="466"/>
      <c r="AV165" s="466"/>
      <c r="AW165" s="466"/>
      <c r="AX165" s="466"/>
      <c r="AY165" s="466"/>
      <c r="AZ165" s="466"/>
      <c r="BA165" s="466"/>
      <c r="BB165" s="466"/>
      <c r="BC165" s="466"/>
      <c r="BD165" s="466"/>
      <c r="BE165" s="466"/>
      <c r="BF165" s="466"/>
      <c r="BG165" s="466"/>
      <c r="BH165" s="466"/>
      <c r="BI165" s="466"/>
    </row>
    <row r="166" spans="3:61" ht="15.05" customHeight="1" x14ac:dyDescent="0.3"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562"/>
      <c r="R166" s="8"/>
      <c r="S166" s="8"/>
      <c r="T166" s="8"/>
      <c r="U166" s="8"/>
      <c r="V166" s="8"/>
      <c r="W166" s="8"/>
      <c r="X166" s="21"/>
      <c r="Y166" s="21"/>
      <c r="Z166" s="21"/>
      <c r="AA166" s="21"/>
      <c r="AB166" s="21"/>
      <c r="AC166" s="21"/>
      <c r="AD166" s="21"/>
      <c r="AE166" s="21"/>
      <c r="AF166" s="21"/>
      <c r="AG166" s="510"/>
      <c r="AH166" s="466"/>
      <c r="AI166" s="466"/>
      <c r="AJ166" s="466"/>
      <c r="AK166" s="466"/>
      <c r="AL166" s="466"/>
      <c r="AM166" s="466"/>
      <c r="AN166" s="466"/>
      <c r="AO166" s="466"/>
      <c r="AP166" s="466"/>
      <c r="AQ166" s="466"/>
      <c r="AR166" s="466"/>
      <c r="AS166" s="466"/>
      <c r="AT166" s="466"/>
      <c r="AU166" s="466"/>
      <c r="AV166" s="466"/>
      <c r="AW166" s="466"/>
      <c r="AX166" s="466"/>
      <c r="AY166" s="466"/>
      <c r="AZ166" s="466"/>
      <c r="BA166" s="466"/>
      <c r="BB166" s="466"/>
      <c r="BC166" s="466"/>
      <c r="BD166" s="466"/>
      <c r="BE166" s="466"/>
      <c r="BF166" s="466"/>
      <c r="BG166" s="466"/>
      <c r="BH166" s="466"/>
      <c r="BI166" s="466"/>
    </row>
    <row r="167" spans="3:61" ht="15.05" customHeight="1" x14ac:dyDescent="0.3"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562"/>
      <c r="R167" s="8"/>
      <c r="S167" s="8"/>
      <c r="T167" s="8"/>
      <c r="U167" s="8"/>
      <c r="V167" s="8"/>
      <c r="W167" s="8"/>
      <c r="X167" s="21"/>
      <c r="Y167" s="21"/>
      <c r="Z167" s="21"/>
      <c r="AA167" s="21"/>
      <c r="AB167" s="21"/>
      <c r="AC167" s="21"/>
      <c r="AD167" s="21"/>
      <c r="AE167" s="21"/>
      <c r="AF167" s="21"/>
      <c r="AG167" s="510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</row>
    <row r="168" spans="3:61" ht="15.05" customHeight="1" x14ac:dyDescent="0.3">
      <c r="C168" s="663" t="s">
        <v>162</v>
      </c>
      <c r="D168" s="663"/>
      <c r="E168" s="663"/>
      <c r="F168" s="663"/>
      <c r="G168" s="663"/>
      <c r="H168" s="663"/>
      <c r="I168" s="663"/>
      <c r="J168" s="663"/>
      <c r="K168" s="663"/>
      <c r="L168" s="663"/>
      <c r="M168" s="663"/>
      <c r="N168" s="663"/>
      <c r="O168" s="663"/>
      <c r="P168" s="663"/>
      <c r="Q168" s="562"/>
      <c r="R168" s="664" t="s">
        <v>163</v>
      </c>
      <c r="S168" s="664"/>
      <c r="T168" s="664"/>
      <c r="U168" s="664"/>
      <c r="V168" s="664"/>
      <c r="W168" s="664"/>
      <c r="X168" s="664"/>
      <c r="Y168" s="664"/>
      <c r="Z168" s="664"/>
      <c r="AA168" s="664"/>
      <c r="AB168" s="664"/>
      <c r="AC168" s="664"/>
      <c r="AD168" s="664"/>
      <c r="AE168" s="664"/>
      <c r="AF168" s="21"/>
      <c r="AG168" s="510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</row>
    <row r="169" spans="3:61" ht="15.05" customHeight="1" x14ac:dyDescent="0.3"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562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1"/>
      <c r="AG169" s="510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</row>
    <row r="170" spans="3:61" ht="15.05" customHeight="1" x14ac:dyDescent="0.3">
      <c r="C170" s="201" t="s">
        <v>142</v>
      </c>
      <c r="D170" s="201">
        <v>2021</v>
      </c>
      <c r="E170" s="201"/>
      <c r="F170" s="201"/>
      <c r="G170" s="76" t="s">
        <v>138</v>
      </c>
      <c r="H170" s="204"/>
      <c r="I170" s="204"/>
      <c r="J170" s="76" t="s">
        <v>139</v>
      </c>
      <c r="K170" s="204"/>
      <c r="L170" s="204"/>
      <c r="M170" s="76" t="s">
        <v>140</v>
      </c>
      <c r="N170" s="204"/>
      <c r="O170" s="204"/>
      <c r="P170" s="76" t="s">
        <v>141</v>
      </c>
      <c r="Q170" s="562"/>
      <c r="R170" s="201" t="s">
        <v>327</v>
      </c>
      <c r="S170" s="201"/>
      <c r="T170" s="201"/>
      <c r="U170" s="201"/>
      <c r="V170" s="76" t="s">
        <v>138</v>
      </c>
      <c r="W170" s="204"/>
      <c r="X170" s="204"/>
      <c r="Y170" s="76" t="s">
        <v>139</v>
      </c>
      <c r="Z170" s="204"/>
      <c r="AA170" s="204"/>
      <c r="AB170" s="76" t="s">
        <v>140</v>
      </c>
      <c r="AC170" s="204"/>
      <c r="AD170" s="204"/>
      <c r="AE170" s="76" t="s">
        <v>141</v>
      </c>
      <c r="AF170" s="21"/>
      <c r="AG170" s="511" t="s">
        <v>142</v>
      </c>
      <c r="AH170" s="511"/>
      <c r="AI170" s="511"/>
      <c r="AJ170" s="511"/>
      <c r="AK170" s="76" t="s">
        <v>138</v>
      </c>
      <c r="AL170" s="512"/>
      <c r="AM170" s="512"/>
      <c r="AN170" s="76" t="s">
        <v>139</v>
      </c>
      <c r="AO170" s="512"/>
      <c r="AP170" s="512"/>
      <c r="AQ170" s="76" t="s">
        <v>140</v>
      </c>
      <c r="AR170" s="512"/>
      <c r="AS170" s="512"/>
      <c r="AT170" s="76" t="s">
        <v>141</v>
      </c>
      <c r="AU170" s="513"/>
      <c r="AV170" s="511" t="s">
        <v>166</v>
      </c>
      <c r="AW170" s="511"/>
      <c r="AX170" s="511"/>
      <c r="AY170" s="511"/>
      <c r="AZ170" s="76" t="s">
        <v>138</v>
      </c>
      <c r="BA170" s="512"/>
      <c r="BB170" s="512"/>
      <c r="BC170" s="76" t="s">
        <v>139</v>
      </c>
      <c r="BD170" s="512"/>
      <c r="BE170" s="512"/>
      <c r="BF170" s="76" t="s">
        <v>140</v>
      </c>
      <c r="BG170" s="512"/>
      <c r="BH170" s="512"/>
      <c r="BI170" s="76" t="s">
        <v>141</v>
      </c>
    </row>
    <row r="171" spans="3:61" ht="15.05" customHeight="1" x14ac:dyDescent="0.3">
      <c r="C171" s="65"/>
      <c r="D171" s="31"/>
      <c r="E171" s="114" t="s">
        <v>71</v>
      </c>
      <c r="F171" s="115" t="s">
        <v>127</v>
      </c>
      <c r="G171" s="116" t="s">
        <v>128</v>
      </c>
      <c r="H171" s="112" t="s">
        <v>129</v>
      </c>
      <c r="I171" s="117" t="s">
        <v>130</v>
      </c>
      <c r="J171" s="118" t="s">
        <v>131</v>
      </c>
      <c r="K171" s="119" t="s">
        <v>132</v>
      </c>
      <c r="L171" s="112" t="s">
        <v>133</v>
      </c>
      <c r="M171" s="118" t="s">
        <v>134</v>
      </c>
      <c r="N171" s="113" t="s">
        <v>135</v>
      </c>
      <c r="O171" s="117" t="s">
        <v>136</v>
      </c>
      <c r="P171" s="120" t="s">
        <v>137</v>
      </c>
      <c r="Q171" s="562"/>
      <c r="R171" s="65"/>
      <c r="S171" s="31"/>
      <c r="T171" s="232" t="s">
        <v>71</v>
      </c>
      <c r="U171" s="233" t="s">
        <v>143</v>
      </c>
      <c r="V171" s="234" t="s">
        <v>144</v>
      </c>
      <c r="W171" s="235" t="s">
        <v>74</v>
      </c>
      <c r="X171" s="236" t="s">
        <v>75</v>
      </c>
      <c r="Y171" s="237" t="s">
        <v>76</v>
      </c>
      <c r="Z171" s="238" t="s">
        <v>77</v>
      </c>
      <c r="AA171" s="235" t="s">
        <v>78</v>
      </c>
      <c r="AB171" s="237" t="s">
        <v>79</v>
      </c>
      <c r="AC171" s="239" t="s">
        <v>80</v>
      </c>
      <c r="AD171" s="236" t="s">
        <v>81</v>
      </c>
      <c r="AE171" s="240" t="s">
        <v>82</v>
      </c>
      <c r="AF171" s="21"/>
      <c r="AG171" s="511" t="s">
        <v>297</v>
      </c>
      <c r="AH171" s="511"/>
      <c r="AI171" s="232" t="s">
        <v>182</v>
      </c>
      <c r="AJ171" s="233" t="s">
        <v>183</v>
      </c>
      <c r="AK171" s="234" t="s">
        <v>178</v>
      </c>
      <c r="AL171" s="235" t="s">
        <v>184</v>
      </c>
      <c r="AM171" s="489" t="s">
        <v>185</v>
      </c>
      <c r="AN171" s="237" t="s">
        <v>186</v>
      </c>
      <c r="AO171" s="238" t="s">
        <v>187</v>
      </c>
      <c r="AP171" s="235" t="s">
        <v>188</v>
      </c>
      <c r="AQ171" s="237" t="s">
        <v>189</v>
      </c>
      <c r="AR171" s="239" t="s">
        <v>190</v>
      </c>
      <c r="AS171" s="489" t="s">
        <v>191</v>
      </c>
      <c r="AT171" s="77" t="s">
        <v>192</v>
      </c>
      <c r="AU171" s="513"/>
      <c r="AV171" s="511" t="s">
        <v>297</v>
      </c>
      <c r="AW171" s="511"/>
      <c r="AX171" s="232" t="s">
        <v>193</v>
      </c>
      <c r="AY171" s="232" t="s">
        <v>194</v>
      </c>
      <c r="AZ171" s="232" t="s">
        <v>180</v>
      </c>
      <c r="BA171" s="232" t="s">
        <v>179</v>
      </c>
      <c r="BB171" s="232" t="s">
        <v>195</v>
      </c>
      <c r="BC171" s="232" t="s">
        <v>196</v>
      </c>
      <c r="BD171" s="232" t="s">
        <v>197</v>
      </c>
      <c r="BE171" s="232" t="s">
        <v>198</v>
      </c>
      <c r="BF171" s="232" t="s">
        <v>199</v>
      </c>
      <c r="BG171" s="232" t="s">
        <v>200</v>
      </c>
      <c r="BH171" s="232" t="s">
        <v>201</v>
      </c>
      <c r="BI171" s="232" t="s">
        <v>202</v>
      </c>
    </row>
    <row r="172" spans="3:61" ht="15.05" customHeight="1" x14ac:dyDescent="0.3">
      <c r="C172" s="655">
        <v>2021</v>
      </c>
      <c r="D172" s="62" t="s">
        <v>93</v>
      </c>
      <c r="E172" s="418">
        <v>297</v>
      </c>
      <c r="F172" s="346">
        <v>698</v>
      </c>
      <c r="G172" s="362">
        <v>1111</v>
      </c>
      <c r="H172" s="346">
        <v>1424</v>
      </c>
      <c r="I172" s="347">
        <v>1810</v>
      </c>
      <c r="J172" s="362">
        <v>2327</v>
      </c>
      <c r="K172" s="347">
        <v>2774</v>
      </c>
      <c r="L172" s="346">
        <v>2984</v>
      </c>
      <c r="M172" s="356">
        <v>3475</v>
      </c>
      <c r="N172" s="346"/>
      <c r="O172" s="347"/>
      <c r="P172" s="359"/>
      <c r="Q172" s="562"/>
      <c r="R172" s="655">
        <v>2021</v>
      </c>
      <c r="S172" s="62" t="s">
        <v>93</v>
      </c>
      <c r="T172" s="418">
        <v>297</v>
      </c>
      <c r="U172" s="346">
        <v>401</v>
      </c>
      <c r="V172" s="356">
        <v>413</v>
      </c>
      <c r="W172" s="346">
        <v>313</v>
      </c>
      <c r="X172" s="347">
        <v>386</v>
      </c>
      <c r="Y172" s="362">
        <v>517</v>
      </c>
      <c r="Z172" s="347">
        <v>447</v>
      </c>
      <c r="AA172" s="352">
        <v>210</v>
      </c>
      <c r="AB172" s="365">
        <v>491</v>
      </c>
      <c r="AC172" s="354"/>
      <c r="AD172" s="347"/>
      <c r="AE172" s="367"/>
      <c r="AF172" s="21"/>
      <c r="AG172" s="65"/>
      <c r="AH172" s="31"/>
      <c r="AI172" s="232" t="s">
        <v>71</v>
      </c>
      <c r="AJ172" s="233" t="s">
        <v>127</v>
      </c>
      <c r="AK172" s="234" t="s">
        <v>128</v>
      </c>
      <c r="AL172" s="235" t="s">
        <v>129</v>
      </c>
      <c r="AM172" s="489" t="s">
        <v>130</v>
      </c>
      <c r="AN172" s="237" t="s">
        <v>131</v>
      </c>
      <c r="AO172" s="238" t="s">
        <v>132</v>
      </c>
      <c r="AP172" s="235" t="s">
        <v>133</v>
      </c>
      <c r="AQ172" s="237" t="s">
        <v>134</v>
      </c>
      <c r="AR172" s="239" t="s">
        <v>135</v>
      </c>
      <c r="AS172" s="489" t="s">
        <v>136</v>
      </c>
      <c r="AT172" s="77" t="s">
        <v>137</v>
      </c>
      <c r="AU172" s="513"/>
      <c r="AV172" s="65"/>
      <c r="AW172" s="31"/>
      <c r="AX172" s="232" t="s">
        <v>71</v>
      </c>
      <c r="AY172" s="233" t="s">
        <v>143</v>
      </c>
      <c r="AZ172" s="234" t="s">
        <v>144</v>
      </c>
      <c r="BA172" s="235" t="s">
        <v>74</v>
      </c>
      <c r="BB172" s="489" t="s">
        <v>75</v>
      </c>
      <c r="BC172" s="237" t="s">
        <v>76</v>
      </c>
      <c r="BD172" s="238" t="s">
        <v>77</v>
      </c>
      <c r="BE172" s="235" t="s">
        <v>78</v>
      </c>
      <c r="BF172" s="237" t="s">
        <v>79</v>
      </c>
      <c r="BG172" s="239" t="s">
        <v>80</v>
      </c>
      <c r="BH172" s="489" t="s">
        <v>81</v>
      </c>
      <c r="BI172" s="240" t="s">
        <v>82</v>
      </c>
    </row>
    <row r="173" spans="3:61" ht="15.05" customHeight="1" x14ac:dyDescent="0.3">
      <c r="C173" s="656"/>
      <c r="D173" s="63" t="s">
        <v>112</v>
      </c>
      <c r="E173" s="419">
        <v>60</v>
      </c>
      <c r="F173" s="343">
        <v>130</v>
      </c>
      <c r="G173" s="363">
        <v>148</v>
      </c>
      <c r="H173" s="343">
        <v>220</v>
      </c>
      <c r="I173" s="348">
        <v>262</v>
      </c>
      <c r="J173" s="363">
        <v>337</v>
      </c>
      <c r="K173" s="348">
        <v>370</v>
      </c>
      <c r="L173" s="343">
        <v>386</v>
      </c>
      <c r="M173" s="357">
        <v>401</v>
      </c>
      <c r="N173" s="343"/>
      <c r="O173" s="348"/>
      <c r="P173" s="360"/>
      <c r="Q173" s="562"/>
      <c r="R173" s="656"/>
      <c r="S173" s="63" t="s">
        <v>112</v>
      </c>
      <c r="T173" s="419">
        <v>60</v>
      </c>
      <c r="U173" s="343">
        <v>70</v>
      </c>
      <c r="V173" s="357">
        <v>18</v>
      </c>
      <c r="W173" s="343">
        <v>72</v>
      </c>
      <c r="X173" s="348">
        <v>42</v>
      </c>
      <c r="Y173" s="363">
        <v>75</v>
      </c>
      <c r="Z173" s="348">
        <v>33</v>
      </c>
      <c r="AA173" s="343">
        <v>16</v>
      </c>
      <c r="AB173" s="369">
        <v>15</v>
      </c>
      <c r="AC173" s="344"/>
      <c r="AD173" s="348"/>
      <c r="AE173" s="370"/>
      <c r="AF173" s="21"/>
      <c r="AG173" s="795" t="str">
        <f>J5</f>
        <v>2021</v>
      </c>
      <c r="AH173" s="62" t="s">
        <v>299</v>
      </c>
      <c r="AI173" s="345">
        <v>4</v>
      </c>
      <c r="AJ173" s="346">
        <v>10</v>
      </c>
      <c r="AK173" s="356">
        <v>15</v>
      </c>
      <c r="AL173" s="346">
        <v>20</v>
      </c>
      <c r="AM173" s="345">
        <v>27</v>
      </c>
      <c r="AN173" s="346">
        <v>36</v>
      </c>
      <c r="AO173" s="356">
        <v>42</v>
      </c>
      <c r="AP173" s="346">
        <v>48</v>
      </c>
      <c r="AQ173" s="345">
        <v>53</v>
      </c>
      <c r="AR173" s="346"/>
      <c r="AS173" s="356"/>
      <c r="AT173" s="346"/>
      <c r="AU173" s="563"/>
      <c r="AV173" s="795" t="str">
        <f>J5</f>
        <v>2021</v>
      </c>
      <c r="AW173" s="62" t="s">
        <v>299</v>
      </c>
      <c r="AX173" s="345">
        <v>4</v>
      </c>
      <c r="AY173" s="346">
        <v>6</v>
      </c>
      <c r="AZ173" s="356">
        <v>5</v>
      </c>
      <c r="BA173" s="346">
        <v>5</v>
      </c>
      <c r="BB173" s="345">
        <v>7</v>
      </c>
      <c r="BC173" s="346">
        <v>9</v>
      </c>
      <c r="BD173" s="356">
        <v>6</v>
      </c>
      <c r="BE173" s="346">
        <v>6</v>
      </c>
      <c r="BF173" s="345">
        <v>5</v>
      </c>
      <c r="BG173" s="346"/>
      <c r="BH173" s="356"/>
      <c r="BI173" s="346"/>
    </row>
    <row r="174" spans="3:61" ht="15.05" customHeight="1" x14ac:dyDescent="0.3">
      <c r="C174" s="657"/>
      <c r="D174" s="64" t="s">
        <v>95</v>
      </c>
      <c r="E174" s="420">
        <v>169</v>
      </c>
      <c r="F174" s="353">
        <v>506</v>
      </c>
      <c r="G174" s="421">
        <v>935</v>
      </c>
      <c r="H174" s="350">
        <v>1115</v>
      </c>
      <c r="I174" s="351">
        <v>1458</v>
      </c>
      <c r="J174" s="421">
        <v>1959</v>
      </c>
      <c r="K174" s="351">
        <v>2431</v>
      </c>
      <c r="L174" s="350">
        <v>2654</v>
      </c>
      <c r="M174" s="358">
        <v>3179</v>
      </c>
      <c r="N174" s="350"/>
      <c r="O174" s="351"/>
      <c r="P174" s="361"/>
      <c r="Q174" s="562"/>
      <c r="R174" s="657"/>
      <c r="S174" s="64" t="s">
        <v>95</v>
      </c>
      <c r="T174" s="420">
        <v>169</v>
      </c>
      <c r="U174" s="350">
        <v>337</v>
      </c>
      <c r="V174" s="358">
        <v>429</v>
      </c>
      <c r="W174" s="350">
        <v>180</v>
      </c>
      <c r="X174" s="351">
        <v>343</v>
      </c>
      <c r="Y174" s="364">
        <v>501</v>
      </c>
      <c r="Z174" s="351">
        <v>472</v>
      </c>
      <c r="AA174" s="353">
        <v>223</v>
      </c>
      <c r="AB174" s="366">
        <v>525</v>
      </c>
      <c r="AC174" s="355"/>
      <c r="AD174" s="351"/>
      <c r="AE174" s="368"/>
      <c r="AF174" s="21"/>
      <c r="AG174" s="656"/>
      <c r="AH174" s="63" t="s">
        <v>300</v>
      </c>
      <c r="AI174" s="342">
        <v>0</v>
      </c>
      <c r="AJ174" s="348">
        <v>0</v>
      </c>
      <c r="AK174" s="357">
        <v>0</v>
      </c>
      <c r="AL174" s="343">
        <v>0</v>
      </c>
      <c r="AM174" s="342">
        <v>0</v>
      </c>
      <c r="AN174" s="348">
        <v>0</v>
      </c>
      <c r="AO174" s="357">
        <v>0</v>
      </c>
      <c r="AP174" s="348">
        <v>0</v>
      </c>
      <c r="AQ174" s="342">
        <v>0</v>
      </c>
      <c r="AR174" s="348"/>
      <c r="AS174" s="357"/>
      <c r="AT174" s="343"/>
      <c r="AU174" s="563"/>
      <c r="AV174" s="656"/>
      <c r="AW174" s="63" t="s">
        <v>300</v>
      </c>
      <c r="AX174" s="342">
        <v>0</v>
      </c>
      <c r="AY174" s="343">
        <v>0</v>
      </c>
      <c r="AZ174" s="357">
        <v>0</v>
      </c>
      <c r="BA174" s="343">
        <v>0</v>
      </c>
      <c r="BB174" s="342">
        <v>0</v>
      </c>
      <c r="BC174" s="343">
        <v>0</v>
      </c>
      <c r="BD174" s="357">
        <v>0</v>
      </c>
      <c r="BE174" s="343">
        <v>0</v>
      </c>
      <c r="BF174" s="342">
        <v>0</v>
      </c>
      <c r="BG174" s="343"/>
      <c r="BH174" s="357"/>
      <c r="BI174" s="343"/>
    </row>
    <row r="175" spans="3:61" ht="15.05" customHeight="1" x14ac:dyDescent="0.3">
      <c r="Q175" s="562"/>
      <c r="V175" s="21"/>
      <c r="Y175" s="21"/>
      <c r="AD175" s="21"/>
      <c r="AF175" s="21"/>
      <c r="AG175" s="657"/>
      <c r="AH175" s="507" t="s">
        <v>105</v>
      </c>
      <c r="AI175" s="524">
        <f t="shared" ref="AI175:AO175" si="232">SUM(AI173:AI174)</f>
        <v>4</v>
      </c>
      <c r="AJ175" s="509">
        <f t="shared" si="232"/>
        <v>10</v>
      </c>
      <c r="AK175" s="508">
        <f t="shared" si="232"/>
        <v>15</v>
      </c>
      <c r="AL175" s="509">
        <f t="shared" si="232"/>
        <v>20</v>
      </c>
      <c r="AM175" s="508">
        <f t="shared" si="232"/>
        <v>27</v>
      </c>
      <c r="AN175" s="509">
        <f t="shared" si="232"/>
        <v>36</v>
      </c>
      <c r="AO175" s="509">
        <f t="shared" si="232"/>
        <v>42</v>
      </c>
      <c r="AP175" s="523">
        <f>SUM(AP173:AP174)</f>
        <v>48</v>
      </c>
      <c r="AQ175" s="508">
        <f>SUM(AQ173:AQ174)</f>
        <v>53</v>
      </c>
      <c r="AR175" s="509"/>
      <c r="AS175" s="508"/>
      <c r="AT175" s="509"/>
      <c r="AU175" s="563"/>
      <c r="AV175" s="657"/>
      <c r="AW175" s="507" t="s">
        <v>105</v>
      </c>
      <c r="AX175" s="524">
        <f t="shared" ref="AX175:BC175" si="233">SUM(AX173:AX174)</f>
        <v>4</v>
      </c>
      <c r="AY175" s="509">
        <f t="shared" si="233"/>
        <v>6</v>
      </c>
      <c r="AZ175" s="508">
        <f t="shared" si="233"/>
        <v>5</v>
      </c>
      <c r="BA175" s="508">
        <f t="shared" si="233"/>
        <v>5</v>
      </c>
      <c r="BB175" s="509">
        <f t="shared" si="233"/>
        <v>7</v>
      </c>
      <c r="BC175" s="523">
        <f t="shared" si="233"/>
        <v>9</v>
      </c>
      <c r="BD175" s="523">
        <v>6</v>
      </c>
      <c r="BE175" s="523">
        <f>SUM(BE173:BE174)</f>
        <v>6</v>
      </c>
      <c r="BF175" s="508">
        <f>SUM(BF173:BF174)</f>
        <v>5</v>
      </c>
      <c r="BG175" s="509"/>
      <c r="BH175" s="508"/>
      <c r="BI175" s="521"/>
    </row>
    <row r="176" spans="3:61" ht="15.05" customHeight="1" x14ac:dyDescent="0.3">
      <c r="C176" s="409" t="s">
        <v>259</v>
      </c>
      <c r="D176" s="409">
        <v>2020</v>
      </c>
      <c r="E176" s="409"/>
      <c r="F176" s="409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562"/>
      <c r="R176" s="409" t="s">
        <v>166</v>
      </c>
      <c r="S176" s="409"/>
      <c r="T176" s="409"/>
      <c r="U176" s="409"/>
      <c r="V176" s="410"/>
      <c r="W176" s="410"/>
      <c r="X176" s="410"/>
      <c r="Y176" s="410"/>
      <c r="Z176" s="410"/>
      <c r="AA176" s="410"/>
      <c r="AB176" s="410"/>
      <c r="AC176" s="410"/>
      <c r="AD176" s="410"/>
      <c r="AE176" s="410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</row>
    <row r="177" spans="3:61" ht="15.05" customHeight="1" x14ac:dyDescent="0.3">
      <c r="C177" s="65"/>
      <c r="D177" s="31"/>
      <c r="E177" s="411" t="s">
        <v>71</v>
      </c>
      <c r="F177" s="115" t="s">
        <v>127</v>
      </c>
      <c r="G177" s="412" t="s">
        <v>128</v>
      </c>
      <c r="H177" s="413" t="s">
        <v>129</v>
      </c>
      <c r="I177" s="413" t="s">
        <v>130</v>
      </c>
      <c r="J177" s="422" t="s">
        <v>131</v>
      </c>
      <c r="K177" s="413" t="s">
        <v>132</v>
      </c>
      <c r="L177" s="115" t="s">
        <v>133</v>
      </c>
      <c r="M177" s="414" t="s">
        <v>134</v>
      </c>
      <c r="N177" s="413" t="s">
        <v>135</v>
      </c>
      <c r="O177" s="115" t="s">
        <v>136</v>
      </c>
      <c r="P177" s="415" t="s">
        <v>137</v>
      </c>
      <c r="Q177" s="562"/>
      <c r="R177" s="65"/>
      <c r="S177" s="31"/>
      <c r="T177" s="232" t="s">
        <v>71</v>
      </c>
      <c r="U177" s="233" t="s">
        <v>143</v>
      </c>
      <c r="V177" s="234" t="s">
        <v>144</v>
      </c>
      <c r="W177" s="233" t="s">
        <v>74</v>
      </c>
      <c r="X177" s="385" t="s">
        <v>75</v>
      </c>
      <c r="Y177" s="237" t="s">
        <v>76</v>
      </c>
      <c r="Z177" s="416" t="s">
        <v>77</v>
      </c>
      <c r="AA177" s="233" t="s">
        <v>78</v>
      </c>
      <c r="AB177" s="237" t="s">
        <v>79</v>
      </c>
      <c r="AC177" s="417" t="s">
        <v>80</v>
      </c>
      <c r="AD177" s="385" t="s">
        <v>81</v>
      </c>
      <c r="AE177" s="240" t="s">
        <v>82</v>
      </c>
      <c r="AG177" s="511" t="s">
        <v>142</v>
      </c>
      <c r="AH177" s="511"/>
      <c r="AI177" s="511"/>
      <c r="AJ177" s="511"/>
      <c r="AK177" s="76" t="s">
        <v>138</v>
      </c>
      <c r="AL177" s="512"/>
      <c r="AM177" s="512"/>
      <c r="AN177" s="76" t="s">
        <v>139</v>
      </c>
      <c r="AO177" s="512"/>
      <c r="AP177" s="512"/>
      <c r="AQ177" s="76" t="s">
        <v>140</v>
      </c>
      <c r="AR177" s="512"/>
      <c r="AS177" s="512"/>
      <c r="AT177" s="76" t="s">
        <v>141</v>
      </c>
      <c r="AU177" s="513"/>
      <c r="AV177" s="511" t="s">
        <v>166</v>
      </c>
      <c r="AW177" s="511"/>
      <c r="AX177" s="511"/>
      <c r="AY177" s="511"/>
      <c r="AZ177" s="76" t="s">
        <v>138</v>
      </c>
      <c r="BA177" s="512"/>
      <c r="BB177" s="512"/>
      <c r="BC177" s="76" t="s">
        <v>139</v>
      </c>
      <c r="BD177" s="512"/>
      <c r="BE177" s="512"/>
      <c r="BF177" s="76" t="s">
        <v>140</v>
      </c>
      <c r="BG177" s="512"/>
      <c r="BH177" s="512"/>
      <c r="BI177" s="76" t="s">
        <v>141</v>
      </c>
    </row>
    <row r="178" spans="3:61" ht="15.05" customHeight="1" x14ac:dyDescent="0.3">
      <c r="C178" s="655">
        <v>2020</v>
      </c>
      <c r="D178" s="62" t="s">
        <v>93</v>
      </c>
      <c r="E178" s="418">
        <v>376</v>
      </c>
      <c r="F178" s="346">
        <v>814</v>
      </c>
      <c r="G178" s="362">
        <v>1284</v>
      </c>
      <c r="H178" s="346">
        <v>1328</v>
      </c>
      <c r="I178" s="352">
        <v>1715</v>
      </c>
      <c r="J178" s="362">
        <v>2231</v>
      </c>
      <c r="K178" s="352">
        <v>2728</v>
      </c>
      <c r="L178" s="352">
        <v>3009</v>
      </c>
      <c r="M178" s="356">
        <v>3516</v>
      </c>
      <c r="N178" s="352"/>
      <c r="O178" s="352"/>
      <c r="P178" s="359"/>
      <c r="Q178" s="562"/>
      <c r="R178" s="655">
        <v>2020</v>
      </c>
      <c r="S178" s="62" t="s">
        <v>93</v>
      </c>
      <c r="T178" s="418">
        <v>376</v>
      </c>
      <c r="U178" s="346">
        <v>438</v>
      </c>
      <c r="V178" s="362">
        <v>470</v>
      </c>
      <c r="W178" s="346">
        <v>44</v>
      </c>
      <c r="X178" s="352">
        <v>387</v>
      </c>
      <c r="Y178" s="362">
        <v>516</v>
      </c>
      <c r="Z178" s="352">
        <v>497</v>
      </c>
      <c r="AA178" s="352">
        <v>281</v>
      </c>
      <c r="AB178" s="356">
        <v>507</v>
      </c>
      <c r="AC178" s="352"/>
      <c r="AD178" s="352"/>
      <c r="AE178" s="359"/>
      <c r="AG178" s="511" t="s">
        <v>301</v>
      </c>
      <c r="AH178" s="511"/>
      <c r="AI178" s="232" t="s">
        <v>182</v>
      </c>
      <c r="AJ178" s="233" t="s">
        <v>183</v>
      </c>
      <c r="AK178" s="234" t="s">
        <v>178</v>
      </c>
      <c r="AL178" s="235" t="s">
        <v>184</v>
      </c>
      <c r="AM178" s="489" t="s">
        <v>185</v>
      </c>
      <c r="AN178" s="237" t="s">
        <v>186</v>
      </c>
      <c r="AO178" s="238" t="s">
        <v>187</v>
      </c>
      <c r="AP178" s="235" t="s">
        <v>188</v>
      </c>
      <c r="AQ178" s="237" t="s">
        <v>189</v>
      </c>
      <c r="AR178" s="239" t="s">
        <v>190</v>
      </c>
      <c r="AS178" s="489" t="s">
        <v>191</v>
      </c>
      <c r="AT178" s="77" t="s">
        <v>192</v>
      </c>
      <c r="AU178" s="513"/>
      <c r="AV178" s="511" t="s">
        <v>301</v>
      </c>
      <c r="AW178" s="511"/>
      <c r="AX178" s="232" t="s">
        <v>193</v>
      </c>
      <c r="AY178" s="232" t="s">
        <v>194</v>
      </c>
      <c r="AZ178" s="232" t="s">
        <v>180</v>
      </c>
      <c r="BA178" s="232" t="s">
        <v>179</v>
      </c>
      <c r="BB178" s="232" t="s">
        <v>195</v>
      </c>
      <c r="BC178" s="232" t="s">
        <v>196</v>
      </c>
      <c r="BD178" s="232" t="s">
        <v>197</v>
      </c>
      <c r="BE178" s="232" t="s">
        <v>198</v>
      </c>
      <c r="BF178" s="232" t="s">
        <v>199</v>
      </c>
      <c r="BG178" s="232" t="s">
        <v>200</v>
      </c>
      <c r="BH178" s="232" t="s">
        <v>201</v>
      </c>
      <c r="BI178" s="232" t="s">
        <v>202</v>
      </c>
    </row>
    <row r="179" spans="3:61" ht="15.05" customHeight="1" x14ac:dyDescent="0.3">
      <c r="C179" s="656"/>
      <c r="D179" s="63" t="s">
        <v>112</v>
      </c>
      <c r="E179" s="419">
        <v>26</v>
      </c>
      <c r="F179" s="343">
        <v>123</v>
      </c>
      <c r="G179" s="363">
        <v>209</v>
      </c>
      <c r="H179" s="343">
        <v>249</v>
      </c>
      <c r="I179" s="343">
        <v>305</v>
      </c>
      <c r="J179" s="363">
        <v>402</v>
      </c>
      <c r="K179" s="343">
        <v>505</v>
      </c>
      <c r="L179" s="343">
        <v>571</v>
      </c>
      <c r="M179" s="357">
        <v>659</v>
      </c>
      <c r="N179" s="343"/>
      <c r="O179" s="343"/>
      <c r="P179" s="360"/>
      <c r="Q179" s="562"/>
      <c r="R179" s="656"/>
      <c r="S179" s="63" t="s">
        <v>112</v>
      </c>
      <c r="T179" s="419">
        <v>26</v>
      </c>
      <c r="U179" s="343">
        <v>97</v>
      </c>
      <c r="V179" s="363">
        <v>86</v>
      </c>
      <c r="W179" s="343">
        <v>40</v>
      </c>
      <c r="X179" s="343">
        <v>56</v>
      </c>
      <c r="Y179" s="363">
        <v>97</v>
      </c>
      <c r="Z179" s="343">
        <v>103</v>
      </c>
      <c r="AA179" s="343">
        <v>66</v>
      </c>
      <c r="AB179" s="357">
        <v>88</v>
      </c>
      <c r="AC179" s="343"/>
      <c r="AD179" s="343"/>
      <c r="AE179" s="360"/>
      <c r="AG179" s="65"/>
      <c r="AH179" s="31"/>
      <c r="AI179" s="232" t="s">
        <v>71</v>
      </c>
      <c r="AJ179" s="233" t="s">
        <v>127</v>
      </c>
      <c r="AK179" s="234" t="s">
        <v>128</v>
      </c>
      <c r="AL179" s="235" t="s">
        <v>129</v>
      </c>
      <c r="AM179" s="489" t="s">
        <v>130</v>
      </c>
      <c r="AN179" s="237" t="s">
        <v>131</v>
      </c>
      <c r="AO179" s="238" t="s">
        <v>132</v>
      </c>
      <c r="AP179" s="235" t="s">
        <v>133</v>
      </c>
      <c r="AQ179" s="237" t="s">
        <v>134</v>
      </c>
      <c r="AR179" s="239" t="s">
        <v>135</v>
      </c>
      <c r="AS179" s="489" t="s">
        <v>136</v>
      </c>
      <c r="AT179" s="77" t="s">
        <v>137</v>
      </c>
      <c r="AU179" s="513"/>
      <c r="AV179" s="65"/>
      <c r="AW179" s="31"/>
      <c r="AX179" s="232" t="s">
        <v>71</v>
      </c>
      <c r="AY179" s="233" t="s">
        <v>143</v>
      </c>
      <c r="AZ179" s="234" t="s">
        <v>144</v>
      </c>
      <c r="BA179" s="235" t="s">
        <v>74</v>
      </c>
      <c r="BB179" s="489" t="s">
        <v>75</v>
      </c>
      <c r="BC179" s="237" t="s">
        <v>76</v>
      </c>
      <c r="BD179" s="238" t="s">
        <v>77</v>
      </c>
      <c r="BE179" s="235" t="s">
        <v>78</v>
      </c>
      <c r="BF179" s="237" t="s">
        <v>79</v>
      </c>
      <c r="BG179" s="239" t="s">
        <v>80</v>
      </c>
      <c r="BH179" s="489" t="s">
        <v>81</v>
      </c>
      <c r="BI179" s="240" t="s">
        <v>82</v>
      </c>
    </row>
    <row r="180" spans="3:61" ht="15.05" customHeight="1" x14ac:dyDescent="0.3">
      <c r="C180" s="657"/>
      <c r="D180" s="64" t="s">
        <v>95</v>
      </c>
      <c r="E180" s="420">
        <v>254</v>
      </c>
      <c r="F180" s="353">
        <v>610</v>
      </c>
      <c r="G180" s="421">
        <v>990</v>
      </c>
      <c r="H180" s="350">
        <v>1090</v>
      </c>
      <c r="I180" s="353">
        <v>1316</v>
      </c>
      <c r="J180" s="364">
        <v>1789</v>
      </c>
      <c r="K180" s="353">
        <v>2284</v>
      </c>
      <c r="L180" s="353">
        <v>2479</v>
      </c>
      <c r="M180" s="358">
        <v>2904</v>
      </c>
      <c r="N180" s="353"/>
      <c r="O180" s="353"/>
      <c r="P180" s="361"/>
      <c r="Q180" s="562"/>
      <c r="R180" s="657"/>
      <c r="S180" s="64" t="s">
        <v>95</v>
      </c>
      <c r="T180" s="420">
        <v>254</v>
      </c>
      <c r="U180" s="353">
        <v>356</v>
      </c>
      <c r="V180" s="421">
        <v>380</v>
      </c>
      <c r="W180" s="350">
        <v>100</v>
      </c>
      <c r="X180" s="353">
        <v>226</v>
      </c>
      <c r="Y180" s="364">
        <v>473</v>
      </c>
      <c r="Z180" s="353">
        <v>495</v>
      </c>
      <c r="AA180" s="353">
        <v>195</v>
      </c>
      <c r="AB180" s="358">
        <v>425</v>
      </c>
      <c r="AC180" s="353"/>
      <c r="AD180" s="353"/>
      <c r="AE180" s="361"/>
      <c r="AG180" s="795" t="str">
        <f>J5</f>
        <v>2021</v>
      </c>
      <c r="AH180" s="62" t="s">
        <v>302</v>
      </c>
      <c r="AI180" s="525">
        <f t="shared" ref="AI180:AI181" si="234">AI155+AI173</f>
        <v>1479</v>
      </c>
      <c r="AJ180" s="526">
        <f t="shared" ref="AJ180:AL181" si="235">AJ155+AJ173</f>
        <v>2691</v>
      </c>
      <c r="AK180" s="527">
        <f t="shared" si="235"/>
        <v>12287</v>
      </c>
      <c r="AL180" s="526">
        <f t="shared" si="235"/>
        <v>22358</v>
      </c>
      <c r="AM180" s="526">
        <f t="shared" ref="AM180:AO181" si="236">AM155+AM173</f>
        <v>29593</v>
      </c>
      <c r="AN180" s="526">
        <f t="shared" si="236"/>
        <v>35151</v>
      </c>
      <c r="AO180" s="526">
        <f t="shared" si="236"/>
        <v>40270</v>
      </c>
      <c r="AP180" s="526">
        <v>46187</v>
      </c>
      <c r="AQ180" s="526">
        <v>52759</v>
      </c>
      <c r="AR180" s="526"/>
      <c r="AS180" s="526"/>
      <c r="AT180" s="531"/>
      <c r="AU180" s="563"/>
      <c r="AV180" s="795" t="str">
        <f>J5</f>
        <v>2021</v>
      </c>
      <c r="AW180" s="62" t="s">
        <v>302</v>
      </c>
      <c r="AX180" s="525">
        <f t="shared" ref="AX180:AZ181" si="237">AX155+AX173</f>
        <v>1479</v>
      </c>
      <c r="AY180" s="526">
        <f t="shared" si="237"/>
        <v>1212</v>
      </c>
      <c r="AZ180" s="526">
        <f t="shared" si="237"/>
        <v>9596</v>
      </c>
      <c r="BA180" s="526">
        <f t="shared" ref="BA180:BC181" si="238">BA155+BA173</f>
        <v>10071</v>
      </c>
      <c r="BB180" s="526">
        <f t="shared" si="238"/>
        <v>7235</v>
      </c>
      <c r="BC180" s="526">
        <f t="shared" si="238"/>
        <v>5558</v>
      </c>
      <c r="BD180" s="526">
        <f>BD155+BD173</f>
        <v>5119</v>
      </c>
      <c r="BE180" s="526">
        <v>5917</v>
      </c>
      <c r="BF180" s="540">
        <v>6572</v>
      </c>
      <c r="BG180" s="540"/>
      <c r="BH180" s="540"/>
      <c r="BI180" s="540"/>
    </row>
    <row r="181" spans="3:61" ht="15.05" customHeight="1" x14ac:dyDescent="0.3">
      <c r="Q181" s="562"/>
      <c r="V181" s="21"/>
      <c r="Y181" s="21"/>
      <c r="AD181" s="21"/>
      <c r="AF181" s="21"/>
      <c r="AG181" s="656"/>
      <c r="AH181" s="63" t="s">
        <v>303</v>
      </c>
      <c r="AI181" s="528">
        <f t="shared" si="234"/>
        <v>2018</v>
      </c>
      <c r="AJ181" s="529">
        <f t="shared" si="235"/>
        <v>6815</v>
      </c>
      <c r="AK181" s="529">
        <f t="shared" si="235"/>
        <v>13646</v>
      </c>
      <c r="AL181" s="530">
        <f t="shared" si="235"/>
        <v>20394</v>
      </c>
      <c r="AM181" s="530">
        <f t="shared" si="236"/>
        <v>24133</v>
      </c>
      <c r="AN181" s="530">
        <f t="shared" si="236"/>
        <v>28225</v>
      </c>
      <c r="AO181" s="530">
        <f t="shared" si="236"/>
        <v>31819</v>
      </c>
      <c r="AP181" s="530">
        <v>34920</v>
      </c>
      <c r="AQ181" s="530">
        <v>38150</v>
      </c>
      <c r="AR181" s="530"/>
      <c r="AS181" s="530"/>
      <c r="AT181" s="532"/>
      <c r="AU181" s="563"/>
      <c r="AV181" s="656"/>
      <c r="AW181" s="63" t="s">
        <v>305</v>
      </c>
      <c r="AX181" s="528">
        <f t="shared" si="237"/>
        <v>2018</v>
      </c>
      <c r="AY181" s="530">
        <f t="shared" si="237"/>
        <v>4797</v>
      </c>
      <c r="AZ181" s="530">
        <f t="shared" si="237"/>
        <v>6831</v>
      </c>
      <c r="BA181" s="530">
        <f t="shared" si="238"/>
        <v>6748</v>
      </c>
      <c r="BB181" s="530">
        <f t="shared" si="238"/>
        <v>3739</v>
      </c>
      <c r="BC181" s="530">
        <f t="shared" si="238"/>
        <v>4092</v>
      </c>
      <c r="BD181" s="530">
        <f>BD156+BD174</f>
        <v>3594</v>
      </c>
      <c r="BE181" s="530">
        <v>3101</v>
      </c>
      <c r="BF181" s="541">
        <v>3230</v>
      </c>
      <c r="BG181" s="541"/>
      <c r="BH181" s="541"/>
      <c r="BI181" s="541"/>
    </row>
    <row r="182" spans="3:61" ht="15.05" customHeight="1" x14ac:dyDescent="0.3">
      <c r="N182" s="268"/>
      <c r="Q182" s="562"/>
      <c r="V182" s="21"/>
      <c r="Y182" s="21"/>
      <c r="AD182" s="21"/>
      <c r="AF182" s="21"/>
      <c r="AG182" s="657"/>
      <c r="AH182" s="533" t="s">
        <v>304</v>
      </c>
      <c r="AI182" s="534">
        <f t="shared" ref="AI182:AN182" si="239">SUM(AI180:AI181)</f>
        <v>3497</v>
      </c>
      <c r="AJ182" s="535">
        <f t="shared" si="239"/>
        <v>9506</v>
      </c>
      <c r="AK182" s="535">
        <f t="shared" si="239"/>
        <v>25933</v>
      </c>
      <c r="AL182" s="535">
        <f t="shared" si="239"/>
        <v>42752</v>
      </c>
      <c r="AM182" s="535">
        <f t="shared" si="239"/>
        <v>53726</v>
      </c>
      <c r="AN182" s="536">
        <f t="shared" si="239"/>
        <v>63376</v>
      </c>
      <c r="AO182" s="537">
        <f>SUM(AO180:AO181)</f>
        <v>72089</v>
      </c>
      <c r="AP182" s="536">
        <f>SUM(AP180:AP181)</f>
        <v>81107</v>
      </c>
      <c r="AQ182" s="537">
        <f>SUM(AQ180:AQ181)</f>
        <v>90909</v>
      </c>
      <c r="AR182" s="535"/>
      <c r="AS182" s="535"/>
      <c r="AT182" s="538"/>
      <c r="AU182" s="563"/>
      <c r="AV182" s="657"/>
      <c r="AW182" s="533" t="s">
        <v>304</v>
      </c>
      <c r="AX182" s="539">
        <f t="shared" ref="AX182:BC182" si="240">SUM(AX180:AX181)</f>
        <v>3497</v>
      </c>
      <c r="AY182" s="543">
        <f t="shared" si="240"/>
        <v>6009</v>
      </c>
      <c r="AZ182" s="543">
        <f t="shared" si="240"/>
        <v>16427</v>
      </c>
      <c r="BA182" s="543">
        <f t="shared" si="240"/>
        <v>16819</v>
      </c>
      <c r="BB182" s="543">
        <f t="shared" si="240"/>
        <v>10974</v>
      </c>
      <c r="BC182" s="543">
        <f t="shared" si="240"/>
        <v>9650</v>
      </c>
      <c r="BD182" s="536">
        <f>SUM(BD180:BD181)</f>
        <v>8713</v>
      </c>
      <c r="BE182" s="543">
        <f>SUM(BE180:BE181)</f>
        <v>9018</v>
      </c>
      <c r="BF182" s="542">
        <f>SUM(BF180:BF181)</f>
        <v>9802</v>
      </c>
      <c r="BG182" s="542"/>
      <c r="BH182" s="542"/>
      <c r="BI182" s="542"/>
    </row>
    <row r="183" spans="3:61" ht="15.05" customHeight="1" x14ac:dyDescent="0.3">
      <c r="N183" s="268"/>
      <c r="Q183" s="562"/>
      <c r="V183" s="21"/>
      <c r="Y183" s="21"/>
      <c r="AD183" s="21"/>
      <c r="AF183" s="21"/>
      <c r="AG183" s="510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</row>
    <row r="184" spans="3:61" ht="15.05" customHeight="1" x14ac:dyDescent="0.3">
      <c r="N184" s="268"/>
      <c r="Q184" s="562"/>
      <c r="V184" s="21"/>
      <c r="Y184" s="21"/>
      <c r="AD184" s="21"/>
      <c r="AF184" s="21"/>
      <c r="AG184" s="510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</row>
    <row r="185" spans="3:61" ht="15.05" customHeight="1" x14ac:dyDescent="0.3">
      <c r="Q185" s="562"/>
      <c r="V185" s="21"/>
      <c r="Y185" s="21"/>
      <c r="AD185" s="21"/>
      <c r="AF185" s="21"/>
      <c r="AG185" s="510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</row>
    <row r="186" spans="3:61" ht="15.05" customHeight="1" x14ac:dyDescent="0.3">
      <c r="C186" s="663" t="s">
        <v>164</v>
      </c>
      <c r="D186" s="663"/>
      <c r="E186" s="663"/>
      <c r="F186" s="663"/>
      <c r="G186" s="663"/>
      <c r="H186" s="663"/>
      <c r="I186" s="663"/>
      <c r="J186" s="663"/>
      <c r="K186" s="663"/>
      <c r="L186" s="663"/>
      <c r="M186" s="663"/>
      <c r="N186" s="663"/>
      <c r="O186" s="663"/>
      <c r="P186" s="663"/>
      <c r="Q186" s="562"/>
      <c r="R186" s="664" t="s">
        <v>165</v>
      </c>
      <c r="S186" s="664"/>
      <c r="T186" s="664"/>
      <c r="U186" s="664"/>
      <c r="V186" s="664"/>
      <c r="W186" s="664"/>
      <c r="X186" s="664"/>
      <c r="Y186" s="664"/>
      <c r="Z186" s="664"/>
      <c r="AA186" s="664"/>
      <c r="AB186" s="664"/>
      <c r="AC186" s="664"/>
      <c r="AD186" s="664"/>
      <c r="AE186" s="664"/>
      <c r="AF186" s="21"/>
      <c r="AG186" s="21"/>
    </row>
    <row r="187" spans="3:61" ht="15.05" customHeight="1" x14ac:dyDescent="0.3"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562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1"/>
      <c r="AG187" s="21"/>
    </row>
    <row r="188" spans="3:61" ht="15.05" customHeight="1" x14ac:dyDescent="0.3">
      <c r="C188" s="201" t="s">
        <v>142</v>
      </c>
      <c r="D188" s="201">
        <v>2021</v>
      </c>
      <c r="E188" s="201"/>
      <c r="F188" s="201"/>
      <c r="G188" s="76" t="s">
        <v>138</v>
      </c>
      <c r="H188" s="204"/>
      <c r="I188" s="204"/>
      <c r="J188" s="76" t="s">
        <v>139</v>
      </c>
      <c r="K188" s="204"/>
      <c r="L188" s="204"/>
      <c r="M188" s="76" t="s">
        <v>140</v>
      </c>
      <c r="N188" s="204"/>
      <c r="O188" s="204"/>
      <c r="P188" s="76" t="s">
        <v>141</v>
      </c>
      <c r="Q188" s="562"/>
      <c r="R188" s="201" t="s">
        <v>327</v>
      </c>
      <c r="S188" s="201"/>
      <c r="T188" s="201"/>
      <c r="U188" s="201"/>
      <c r="V188" s="76" t="s">
        <v>138</v>
      </c>
      <c r="W188" s="204"/>
      <c r="X188" s="204"/>
      <c r="Y188" s="76" t="s">
        <v>139</v>
      </c>
      <c r="Z188" s="204"/>
      <c r="AA188" s="204"/>
      <c r="AB188" s="76" t="s">
        <v>140</v>
      </c>
      <c r="AC188" s="204"/>
      <c r="AD188" s="204"/>
      <c r="AE188" s="76" t="s">
        <v>141</v>
      </c>
      <c r="AF188" s="21"/>
      <c r="AG188" s="21"/>
    </row>
    <row r="189" spans="3:61" ht="15.05" customHeight="1" x14ac:dyDescent="0.3">
      <c r="C189" s="65"/>
      <c r="D189" s="31"/>
      <c r="E189" s="114" t="s">
        <v>71</v>
      </c>
      <c r="F189" s="115" t="s">
        <v>127</v>
      </c>
      <c r="G189" s="116" t="s">
        <v>128</v>
      </c>
      <c r="H189" s="112" t="s">
        <v>129</v>
      </c>
      <c r="I189" s="117" t="s">
        <v>130</v>
      </c>
      <c r="J189" s="118" t="s">
        <v>131</v>
      </c>
      <c r="K189" s="119" t="s">
        <v>132</v>
      </c>
      <c r="L189" s="112" t="s">
        <v>133</v>
      </c>
      <c r="M189" s="118" t="s">
        <v>134</v>
      </c>
      <c r="N189" s="113" t="s">
        <v>135</v>
      </c>
      <c r="O189" s="117" t="s">
        <v>136</v>
      </c>
      <c r="P189" s="120" t="s">
        <v>137</v>
      </c>
      <c r="Q189" s="562"/>
      <c r="R189" s="65"/>
      <c r="S189" s="31"/>
      <c r="T189" s="232" t="s">
        <v>71</v>
      </c>
      <c r="U189" s="233" t="s">
        <v>143</v>
      </c>
      <c r="V189" s="234" t="s">
        <v>144</v>
      </c>
      <c r="W189" s="235" t="s">
        <v>74</v>
      </c>
      <c r="X189" s="236" t="s">
        <v>75</v>
      </c>
      <c r="Y189" s="237" t="s">
        <v>76</v>
      </c>
      <c r="Z189" s="238" t="s">
        <v>77</v>
      </c>
      <c r="AA189" s="235" t="s">
        <v>78</v>
      </c>
      <c r="AB189" s="237" t="s">
        <v>79</v>
      </c>
      <c r="AC189" s="239" t="s">
        <v>80</v>
      </c>
      <c r="AD189" s="236" t="s">
        <v>81</v>
      </c>
      <c r="AE189" s="240" t="s">
        <v>82</v>
      </c>
      <c r="AF189" s="21"/>
      <c r="AG189" s="21"/>
    </row>
    <row r="190" spans="3:61" ht="15.05" customHeight="1" x14ac:dyDescent="0.3">
      <c r="C190" s="655">
        <v>2021</v>
      </c>
      <c r="D190" s="62" t="s">
        <v>93</v>
      </c>
      <c r="E190" s="345">
        <v>76</v>
      </c>
      <c r="F190" s="346">
        <v>167</v>
      </c>
      <c r="G190" s="356">
        <v>271</v>
      </c>
      <c r="H190" s="346">
        <v>361</v>
      </c>
      <c r="I190" s="347">
        <v>477</v>
      </c>
      <c r="J190" s="362">
        <v>558</v>
      </c>
      <c r="K190" s="347">
        <v>655</v>
      </c>
      <c r="L190" s="352">
        <v>736</v>
      </c>
      <c r="M190" s="365">
        <v>811</v>
      </c>
      <c r="N190" s="354"/>
      <c r="O190" s="347"/>
      <c r="P190" s="367"/>
      <c r="Q190" s="562"/>
      <c r="R190" s="655">
        <v>2021</v>
      </c>
      <c r="S190" s="62" t="s">
        <v>93</v>
      </c>
      <c r="T190" s="345">
        <v>76</v>
      </c>
      <c r="U190" s="346">
        <v>91</v>
      </c>
      <c r="V190" s="356">
        <v>104</v>
      </c>
      <c r="W190" s="346">
        <v>90</v>
      </c>
      <c r="X190" s="347">
        <v>116</v>
      </c>
      <c r="Y190" s="362">
        <v>81</v>
      </c>
      <c r="Z190" s="347">
        <v>97</v>
      </c>
      <c r="AA190" s="352">
        <v>81</v>
      </c>
      <c r="AB190" s="365">
        <v>75</v>
      </c>
      <c r="AC190" s="354"/>
      <c r="AD190" s="347"/>
      <c r="AE190" s="367"/>
      <c r="AF190" s="21"/>
      <c r="AG190" s="21"/>
    </row>
    <row r="191" spans="3:61" ht="15.05" customHeight="1" x14ac:dyDescent="0.3">
      <c r="C191" s="656"/>
      <c r="D191" s="63" t="s">
        <v>112</v>
      </c>
      <c r="E191" s="342">
        <v>59</v>
      </c>
      <c r="F191" s="343">
        <v>135</v>
      </c>
      <c r="G191" s="357">
        <v>230</v>
      </c>
      <c r="H191" s="343">
        <v>302</v>
      </c>
      <c r="I191" s="348">
        <v>381</v>
      </c>
      <c r="J191" s="363">
        <v>457</v>
      </c>
      <c r="K191" s="348">
        <v>526</v>
      </c>
      <c r="L191" s="343">
        <v>602</v>
      </c>
      <c r="M191" s="369">
        <v>658</v>
      </c>
      <c r="N191" s="344"/>
      <c r="O191" s="348"/>
      <c r="P191" s="370"/>
      <c r="Q191" s="562"/>
      <c r="R191" s="656"/>
      <c r="S191" s="63" t="s">
        <v>112</v>
      </c>
      <c r="T191" s="342">
        <v>59</v>
      </c>
      <c r="U191" s="343">
        <v>76</v>
      </c>
      <c r="V191" s="357">
        <v>95</v>
      </c>
      <c r="W191" s="343">
        <v>72</v>
      </c>
      <c r="X191" s="348">
        <v>79</v>
      </c>
      <c r="Y191" s="363">
        <v>76</v>
      </c>
      <c r="Z191" s="348">
        <v>69</v>
      </c>
      <c r="AA191" s="343">
        <v>76</v>
      </c>
      <c r="AB191" s="369">
        <v>56</v>
      </c>
      <c r="AC191" s="344"/>
      <c r="AD191" s="348"/>
      <c r="AE191" s="370"/>
      <c r="AF191" s="21"/>
      <c r="AG191" s="21"/>
    </row>
    <row r="192" spans="3:61" ht="15.05" customHeight="1" x14ac:dyDescent="0.3">
      <c r="C192" s="657"/>
      <c r="D192" s="64" t="s">
        <v>95</v>
      </c>
      <c r="E192" s="349">
        <v>17</v>
      </c>
      <c r="F192" s="350">
        <v>32</v>
      </c>
      <c r="G192" s="358">
        <v>41</v>
      </c>
      <c r="H192" s="350">
        <v>59</v>
      </c>
      <c r="I192" s="351">
        <v>96</v>
      </c>
      <c r="J192" s="364">
        <v>101</v>
      </c>
      <c r="K192" s="351">
        <v>129</v>
      </c>
      <c r="L192" s="353">
        <v>134</v>
      </c>
      <c r="M192" s="366">
        <v>153</v>
      </c>
      <c r="N192" s="355"/>
      <c r="O192" s="351"/>
      <c r="P192" s="368"/>
      <c r="Q192" s="562"/>
      <c r="R192" s="657"/>
      <c r="S192" s="64" t="s">
        <v>95</v>
      </c>
      <c r="T192" s="349">
        <v>17</v>
      </c>
      <c r="U192" s="350">
        <v>15</v>
      </c>
      <c r="V192" s="358">
        <v>9</v>
      </c>
      <c r="W192" s="350">
        <v>18</v>
      </c>
      <c r="X192" s="351">
        <v>37</v>
      </c>
      <c r="Y192" s="364">
        <v>5</v>
      </c>
      <c r="Z192" s="351">
        <v>28</v>
      </c>
      <c r="AA192" s="353">
        <v>5</v>
      </c>
      <c r="AB192" s="366">
        <v>19</v>
      </c>
      <c r="AC192" s="355"/>
      <c r="AD192" s="351"/>
      <c r="AE192" s="368"/>
      <c r="AF192" s="21"/>
      <c r="AG192" s="21"/>
    </row>
    <row r="193" spans="3:33" s="291" customFormat="1" ht="15.05" customHeight="1" x14ac:dyDescent="0.3">
      <c r="C193" s="389"/>
      <c r="D193" s="230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562"/>
      <c r="R193" s="389"/>
      <c r="S193" s="230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74"/>
      <c r="AG193" s="74"/>
    </row>
    <row r="194" spans="3:33" ht="15.05" customHeight="1" x14ac:dyDescent="0.3">
      <c r="C194" s="409" t="s">
        <v>259</v>
      </c>
      <c r="D194" s="409">
        <v>2020</v>
      </c>
      <c r="E194" s="409"/>
      <c r="F194" s="409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562"/>
      <c r="R194" s="409" t="s">
        <v>166</v>
      </c>
      <c r="S194" s="409"/>
      <c r="T194" s="409"/>
      <c r="U194" s="409"/>
      <c r="V194" s="410"/>
      <c r="W194" s="410"/>
      <c r="X194" s="410"/>
      <c r="Y194" s="410"/>
      <c r="Z194" s="410"/>
      <c r="AA194" s="410"/>
      <c r="AB194" s="410"/>
      <c r="AC194" s="410"/>
      <c r="AD194" s="410"/>
      <c r="AE194" s="410"/>
    </row>
    <row r="195" spans="3:33" ht="15.05" customHeight="1" x14ac:dyDescent="0.3">
      <c r="C195" s="65"/>
      <c r="D195" s="31"/>
      <c r="E195" s="411" t="s">
        <v>71</v>
      </c>
      <c r="F195" s="115" t="s">
        <v>127</v>
      </c>
      <c r="G195" s="412" t="s">
        <v>128</v>
      </c>
      <c r="H195" s="413" t="s">
        <v>129</v>
      </c>
      <c r="I195" s="413" t="s">
        <v>130</v>
      </c>
      <c r="J195" s="422" t="s">
        <v>131</v>
      </c>
      <c r="K195" s="413" t="s">
        <v>132</v>
      </c>
      <c r="L195" s="115" t="s">
        <v>133</v>
      </c>
      <c r="M195" s="414" t="s">
        <v>134</v>
      </c>
      <c r="N195" s="413" t="s">
        <v>135</v>
      </c>
      <c r="O195" s="115" t="s">
        <v>136</v>
      </c>
      <c r="P195" s="415" t="s">
        <v>137</v>
      </c>
      <c r="Q195" s="562"/>
      <c r="R195" s="65"/>
      <c r="S195" s="31"/>
      <c r="T195" s="232" t="s">
        <v>71</v>
      </c>
      <c r="U195" s="233" t="s">
        <v>143</v>
      </c>
      <c r="V195" s="234" t="s">
        <v>144</v>
      </c>
      <c r="W195" s="233" t="s">
        <v>74</v>
      </c>
      <c r="X195" s="385" t="s">
        <v>75</v>
      </c>
      <c r="Y195" s="237" t="s">
        <v>76</v>
      </c>
      <c r="Z195" s="416" t="s">
        <v>77</v>
      </c>
      <c r="AA195" s="233" t="s">
        <v>78</v>
      </c>
      <c r="AB195" s="237" t="s">
        <v>79</v>
      </c>
      <c r="AC195" s="417" t="s">
        <v>80</v>
      </c>
      <c r="AD195" s="385" t="s">
        <v>81</v>
      </c>
      <c r="AE195" s="240" t="s">
        <v>82</v>
      </c>
    </row>
    <row r="196" spans="3:33" ht="15.05" customHeight="1" x14ac:dyDescent="0.3">
      <c r="C196" s="655">
        <v>2020</v>
      </c>
      <c r="D196" s="62" t="s">
        <v>93</v>
      </c>
      <c r="E196" s="418">
        <v>21</v>
      </c>
      <c r="F196" s="346">
        <v>45</v>
      </c>
      <c r="G196" s="362">
        <v>118</v>
      </c>
      <c r="H196" s="346">
        <v>135</v>
      </c>
      <c r="I196" s="352">
        <v>173</v>
      </c>
      <c r="J196" s="362">
        <v>249</v>
      </c>
      <c r="K196" s="352">
        <v>278</v>
      </c>
      <c r="L196" s="352">
        <v>323</v>
      </c>
      <c r="M196" s="356">
        <v>379</v>
      </c>
      <c r="N196" s="352"/>
      <c r="O196" s="352"/>
      <c r="P196" s="359"/>
      <c r="Q196" s="562"/>
      <c r="R196" s="655">
        <v>2020</v>
      </c>
      <c r="S196" s="62" t="s">
        <v>93</v>
      </c>
      <c r="T196" s="418">
        <v>21</v>
      </c>
      <c r="U196" s="346">
        <v>24</v>
      </c>
      <c r="V196" s="362">
        <v>73</v>
      </c>
      <c r="W196" s="346">
        <v>17</v>
      </c>
      <c r="X196" s="352">
        <v>38</v>
      </c>
      <c r="Y196" s="362">
        <v>76</v>
      </c>
      <c r="Z196" s="352">
        <v>29</v>
      </c>
      <c r="AA196" s="352">
        <v>45</v>
      </c>
      <c r="AB196" s="356">
        <v>56</v>
      </c>
      <c r="AC196" s="352"/>
      <c r="AD196" s="352"/>
      <c r="AE196" s="359"/>
    </row>
    <row r="197" spans="3:33" ht="15.05" customHeight="1" x14ac:dyDescent="0.3">
      <c r="C197" s="656"/>
      <c r="D197" s="63" t="s">
        <v>112</v>
      </c>
      <c r="E197" s="419">
        <v>6</v>
      </c>
      <c r="F197" s="343">
        <v>23</v>
      </c>
      <c r="G197" s="363">
        <v>49</v>
      </c>
      <c r="H197" s="343">
        <v>65</v>
      </c>
      <c r="I197" s="343">
        <v>79</v>
      </c>
      <c r="J197" s="363">
        <v>128</v>
      </c>
      <c r="K197" s="343">
        <v>143</v>
      </c>
      <c r="L197" s="343">
        <v>183</v>
      </c>
      <c r="M197" s="357">
        <v>289</v>
      </c>
      <c r="N197" s="343"/>
      <c r="O197" s="343"/>
      <c r="P197" s="360"/>
      <c r="Q197" s="562"/>
      <c r="R197" s="656"/>
      <c r="S197" s="63" t="s">
        <v>112</v>
      </c>
      <c r="T197" s="419">
        <v>6</v>
      </c>
      <c r="U197" s="343">
        <v>17</v>
      </c>
      <c r="V197" s="363">
        <v>26</v>
      </c>
      <c r="W197" s="343">
        <v>16</v>
      </c>
      <c r="X197" s="343">
        <v>14</v>
      </c>
      <c r="Y197" s="363">
        <v>49</v>
      </c>
      <c r="Z197" s="343">
        <v>15</v>
      </c>
      <c r="AA197" s="343">
        <v>40</v>
      </c>
      <c r="AB197" s="357">
        <v>106</v>
      </c>
      <c r="AC197" s="343"/>
      <c r="AD197" s="343"/>
      <c r="AE197" s="360"/>
    </row>
    <row r="198" spans="3:33" ht="15.05" customHeight="1" x14ac:dyDescent="0.3">
      <c r="C198" s="657"/>
      <c r="D198" s="64" t="s">
        <v>95</v>
      </c>
      <c r="E198" s="420">
        <v>15</v>
      </c>
      <c r="F198" s="353">
        <v>22</v>
      </c>
      <c r="G198" s="421">
        <v>69</v>
      </c>
      <c r="H198" s="350">
        <v>70</v>
      </c>
      <c r="I198" s="353">
        <v>94</v>
      </c>
      <c r="J198" s="364">
        <v>121</v>
      </c>
      <c r="K198" s="353">
        <v>135</v>
      </c>
      <c r="L198" s="353">
        <v>140</v>
      </c>
      <c r="M198" s="364">
        <v>150</v>
      </c>
      <c r="N198" s="353"/>
      <c r="O198" s="353"/>
      <c r="P198" s="361"/>
      <c r="Q198" s="562"/>
      <c r="R198" s="657"/>
      <c r="S198" s="64" t="s">
        <v>95</v>
      </c>
      <c r="T198" s="420">
        <v>15</v>
      </c>
      <c r="U198" s="353">
        <v>7</v>
      </c>
      <c r="V198" s="421">
        <v>47</v>
      </c>
      <c r="W198" s="350">
        <v>1</v>
      </c>
      <c r="X198" s="353">
        <v>24</v>
      </c>
      <c r="Y198" s="364">
        <v>27</v>
      </c>
      <c r="Z198" s="353">
        <v>14</v>
      </c>
      <c r="AA198" s="353">
        <v>5</v>
      </c>
      <c r="AB198" s="358">
        <v>10</v>
      </c>
      <c r="AC198" s="353"/>
      <c r="AD198" s="353"/>
      <c r="AE198" s="361"/>
    </row>
    <row r="199" spans="3:33" s="291" customFormat="1" ht="15.05" customHeight="1" x14ac:dyDescent="0.3">
      <c r="C199" s="389"/>
      <c r="D199" s="230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9"/>
      <c r="R199" s="389"/>
      <c r="S199" s="230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74"/>
      <c r="AG199" s="74"/>
    </row>
    <row r="200" spans="3:33" s="291" customFormat="1" ht="15.05" customHeight="1" x14ac:dyDescent="0.3">
      <c r="C200" s="389"/>
      <c r="D200" s="230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9"/>
      <c r="R200" s="389"/>
      <c r="S200" s="230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74"/>
      <c r="AG200" s="74"/>
    </row>
    <row r="201" spans="3:33" s="291" customFormat="1" ht="15.05" customHeight="1" x14ac:dyDescent="0.3">
      <c r="C201" s="389"/>
      <c r="D201" s="230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9"/>
      <c r="R201" s="389"/>
      <c r="S201" s="230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74"/>
      <c r="AG201" s="74"/>
    </row>
    <row r="202" spans="3:33" s="291" customFormat="1" ht="15.05" customHeight="1" x14ac:dyDescent="0.3">
      <c r="C202" s="389"/>
      <c r="D202" s="230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9"/>
      <c r="R202" s="389"/>
      <c r="S202" s="230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74"/>
      <c r="AG202" s="74"/>
    </row>
    <row r="203" spans="3:33" s="291" customFormat="1" ht="15.05" customHeight="1" x14ac:dyDescent="0.3">
      <c r="C203" s="389"/>
      <c r="D203" s="230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9"/>
      <c r="R203" s="389"/>
      <c r="S203" s="230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74"/>
      <c r="AG203" s="74"/>
    </row>
    <row r="204" spans="3:33" ht="15.05" customHeight="1" x14ac:dyDescent="0.3">
      <c r="C204" s="663" t="s">
        <v>229</v>
      </c>
      <c r="D204" s="663"/>
      <c r="E204" s="663"/>
      <c r="F204" s="663"/>
      <c r="G204" s="663"/>
      <c r="H204" s="663"/>
      <c r="I204" s="663"/>
      <c r="J204" s="663"/>
      <c r="K204" s="663"/>
      <c r="L204" s="663"/>
      <c r="M204" s="663"/>
      <c r="N204" s="663"/>
      <c r="O204" s="663"/>
      <c r="P204" s="663"/>
      <c r="Q204" s="8"/>
      <c r="R204" s="664" t="s">
        <v>230</v>
      </c>
      <c r="S204" s="664"/>
      <c r="T204" s="664"/>
      <c r="U204" s="664"/>
      <c r="V204" s="664"/>
      <c r="W204" s="664"/>
      <c r="X204" s="664"/>
      <c r="Y204" s="664"/>
      <c r="Z204" s="664"/>
      <c r="AA204" s="664"/>
      <c r="AB204" s="664"/>
      <c r="AC204" s="664"/>
      <c r="AD204" s="664"/>
      <c r="AE204" s="664"/>
      <c r="AF204" s="21"/>
      <c r="AG204" s="21"/>
    </row>
    <row r="205" spans="3:33" ht="15.05" customHeight="1" x14ac:dyDescent="0.3"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8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AE205" s="282"/>
      <c r="AF205" s="21"/>
      <c r="AG205" s="21"/>
    </row>
    <row r="206" spans="3:33" ht="15.05" customHeight="1" x14ac:dyDescent="0.3">
      <c r="C206" s="282" t="s">
        <v>142</v>
      </c>
      <c r="D206" s="282">
        <v>2021</v>
      </c>
      <c r="E206" s="76" t="s">
        <v>138</v>
      </c>
      <c r="F206" s="76" t="s">
        <v>231</v>
      </c>
      <c r="G206" s="76" t="s">
        <v>232</v>
      </c>
      <c r="H206" s="76" t="s">
        <v>233</v>
      </c>
      <c r="I206" s="284"/>
      <c r="J206" s="231"/>
      <c r="K206" s="231"/>
      <c r="L206" s="231"/>
      <c r="M206" s="231"/>
      <c r="N206" s="231"/>
      <c r="O206" s="231"/>
      <c r="P206" s="231"/>
      <c r="Q206" s="8"/>
      <c r="R206" s="282" t="s">
        <v>328</v>
      </c>
      <c r="S206" s="282"/>
      <c r="T206" s="76" t="s">
        <v>138</v>
      </c>
      <c r="U206" s="76" t="s">
        <v>139</v>
      </c>
      <c r="V206" s="76" t="s">
        <v>140</v>
      </c>
      <c r="W206" s="76" t="s">
        <v>145</v>
      </c>
      <c r="X206" s="231"/>
      <c r="Y206" s="231"/>
      <c r="Z206" s="231"/>
      <c r="AA206" s="231"/>
      <c r="AB206" s="231"/>
      <c r="AC206" s="231"/>
      <c r="AD206" s="231"/>
      <c r="AE206" s="231"/>
      <c r="AF206" s="74"/>
      <c r="AG206" s="21"/>
    </row>
    <row r="207" spans="3:33" ht="15.05" customHeight="1" x14ac:dyDescent="0.3">
      <c r="C207" s="282"/>
      <c r="D207" s="282"/>
      <c r="E207" s="288" t="s">
        <v>178</v>
      </c>
      <c r="F207" s="289" t="s">
        <v>186</v>
      </c>
      <c r="G207" s="289" t="s">
        <v>189</v>
      </c>
      <c r="H207" s="77" t="s">
        <v>192</v>
      </c>
      <c r="I207" s="285"/>
      <c r="J207" s="285"/>
      <c r="K207" s="285"/>
      <c r="L207" s="285"/>
      <c r="M207" s="285"/>
      <c r="N207" s="285"/>
      <c r="O207" s="285"/>
      <c r="P207" s="285"/>
      <c r="Q207" s="8"/>
      <c r="R207" s="282"/>
      <c r="S207" s="282"/>
      <c r="T207" s="288" t="s">
        <v>178</v>
      </c>
      <c r="U207" s="289" t="s">
        <v>234</v>
      </c>
      <c r="V207" s="289" t="s">
        <v>235</v>
      </c>
      <c r="W207" s="77" t="s">
        <v>236</v>
      </c>
      <c r="X207" s="285"/>
      <c r="Y207" s="285"/>
      <c r="Z207" s="285"/>
      <c r="AA207" s="285"/>
      <c r="AB207" s="285"/>
      <c r="AC207" s="285"/>
      <c r="AD207" s="285"/>
      <c r="AE207" s="285"/>
      <c r="AF207" s="74"/>
      <c r="AG207" s="21"/>
    </row>
    <row r="208" spans="3:33" ht="15.05" customHeight="1" x14ac:dyDescent="0.3">
      <c r="C208" s="65"/>
      <c r="D208" s="30"/>
      <c r="E208" s="287" t="s">
        <v>128</v>
      </c>
      <c r="F208" s="237" t="s">
        <v>131</v>
      </c>
      <c r="G208" s="237" t="s">
        <v>134</v>
      </c>
      <c r="H208" s="77" t="s">
        <v>137</v>
      </c>
      <c r="I208" s="285"/>
      <c r="J208" s="285"/>
      <c r="K208" s="285"/>
      <c r="L208" s="285"/>
      <c r="M208" s="285"/>
      <c r="N208" s="285"/>
      <c r="O208" s="285"/>
      <c r="P208" s="285"/>
      <c r="Q208" s="8"/>
      <c r="R208" s="65"/>
      <c r="S208" s="31"/>
      <c r="T208" s="287" t="s">
        <v>128</v>
      </c>
      <c r="U208" s="237" t="s">
        <v>237</v>
      </c>
      <c r="V208" s="237" t="s">
        <v>238</v>
      </c>
      <c r="W208" s="77" t="s">
        <v>239</v>
      </c>
      <c r="X208" s="285"/>
      <c r="Y208" s="285"/>
      <c r="Z208" s="285"/>
      <c r="AA208" s="285"/>
      <c r="AB208" s="285"/>
      <c r="AC208" s="285"/>
      <c r="AD208" s="285"/>
      <c r="AE208" s="285"/>
      <c r="AF208" s="74"/>
      <c r="AG208" s="21"/>
    </row>
    <row r="209" spans="3:33" ht="15.05" customHeight="1" x14ac:dyDescent="0.3">
      <c r="C209" s="655">
        <v>2021</v>
      </c>
      <c r="D209" s="62" t="s">
        <v>93</v>
      </c>
      <c r="E209" s="468">
        <v>241</v>
      </c>
      <c r="F209" s="469">
        <v>538</v>
      </c>
      <c r="G209" s="469">
        <v>875</v>
      </c>
      <c r="H209" s="470"/>
      <c r="I209" s="228"/>
      <c r="J209" s="228"/>
      <c r="K209" s="228"/>
      <c r="L209" s="228"/>
      <c r="M209" s="228"/>
      <c r="N209" s="228"/>
      <c r="O209" s="228"/>
      <c r="P209" s="228"/>
      <c r="Q209" s="562"/>
      <c r="R209" s="655">
        <v>2021</v>
      </c>
      <c r="S209" s="62" t="s">
        <v>93</v>
      </c>
      <c r="T209" s="468">
        <v>241</v>
      </c>
      <c r="U209" s="469">
        <v>297</v>
      </c>
      <c r="V209" s="469">
        <v>337</v>
      </c>
      <c r="W209" s="470"/>
      <c r="X209" s="228"/>
      <c r="Y209" s="228"/>
      <c r="Z209" s="228"/>
      <c r="AA209" s="228"/>
      <c r="AB209" s="228"/>
      <c r="AC209" s="228"/>
      <c r="AD209" s="228"/>
      <c r="AE209" s="228"/>
      <c r="AF209" s="74"/>
      <c r="AG209" s="21"/>
    </row>
    <row r="210" spans="3:33" ht="15.05" customHeight="1" x14ac:dyDescent="0.3">
      <c r="C210" s="656"/>
      <c r="D210" s="63" t="s">
        <v>112</v>
      </c>
      <c r="E210" s="471">
        <v>85</v>
      </c>
      <c r="F210" s="472">
        <v>159</v>
      </c>
      <c r="G210" s="472">
        <v>248</v>
      </c>
      <c r="H210" s="464"/>
      <c r="I210" s="228"/>
      <c r="J210" s="228"/>
      <c r="K210" s="228"/>
      <c r="L210" s="228"/>
      <c r="M210" s="228"/>
      <c r="N210" s="228"/>
      <c r="O210" s="228"/>
      <c r="P210" s="228"/>
      <c r="Q210" s="562"/>
      <c r="R210" s="656"/>
      <c r="S210" s="63" t="s">
        <v>112</v>
      </c>
      <c r="T210" s="471">
        <v>85</v>
      </c>
      <c r="U210" s="472">
        <v>74</v>
      </c>
      <c r="V210" s="472">
        <v>89</v>
      </c>
      <c r="W210" s="464"/>
      <c r="X210" s="228"/>
      <c r="Y210" s="228"/>
      <c r="Z210" s="228"/>
      <c r="AA210" s="228"/>
      <c r="AB210" s="228"/>
      <c r="AC210" s="228"/>
      <c r="AD210" s="228"/>
      <c r="AE210" s="228"/>
      <c r="AF210" s="74"/>
      <c r="AG210" s="21"/>
    </row>
    <row r="211" spans="3:33" ht="15.05" customHeight="1" x14ac:dyDescent="0.3">
      <c r="C211" s="657"/>
      <c r="D211" s="64" t="s">
        <v>95</v>
      </c>
      <c r="E211" s="473">
        <v>150</v>
      </c>
      <c r="F211" s="474">
        <v>373</v>
      </c>
      <c r="G211" s="474">
        <v>644</v>
      </c>
      <c r="H211" s="475"/>
      <c r="I211" s="228"/>
      <c r="J211" s="228"/>
      <c r="K211" s="228"/>
      <c r="L211" s="228"/>
      <c r="M211" s="228"/>
      <c r="N211" s="228"/>
      <c r="O211" s="228"/>
      <c r="P211" s="228"/>
      <c r="Q211" s="562"/>
      <c r="R211" s="657"/>
      <c r="S211" s="64" t="s">
        <v>95</v>
      </c>
      <c r="T211" s="473">
        <v>150</v>
      </c>
      <c r="U211" s="474">
        <v>223</v>
      </c>
      <c r="V211" s="474">
        <v>271</v>
      </c>
      <c r="W211" s="475"/>
      <c r="X211" s="228"/>
      <c r="Y211" s="228"/>
      <c r="Z211" s="228"/>
      <c r="AA211" s="228"/>
      <c r="AB211" s="228"/>
      <c r="AC211" s="228"/>
      <c r="AD211" s="228"/>
      <c r="AE211" s="228"/>
      <c r="AF211" s="74"/>
      <c r="AG211" s="21"/>
    </row>
    <row r="212" spans="3:33" s="291" customFormat="1" ht="15.05" customHeight="1" x14ac:dyDescent="0.3">
      <c r="C212" s="389"/>
      <c r="D212" s="230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562"/>
      <c r="R212" s="389"/>
      <c r="S212" s="230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74"/>
      <c r="AG212" s="74"/>
    </row>
    <row r="213" spans="3:33" ht="15.05" customHeight="1" x14ac:dyDescent="0.3">
      <c r="C213" s="409" t="s">
        <v>259</v>
      </c>
      <c r="D213" s="409">
        <v>2020</v>
      </c>
      <c r="E213" s="423" t="s">
        <v>138</v>
      </c>
      <c r="F213" s="423" t="s">
        <v>231</v>
      </c>
      <c r="G213" s="423" t="s">
        <v>232</v>
      </c>
      <c r="H213" s="423" t="s">
        <v>233</v>
      </c>
      <c r="I213" s="410"/>
      <c r="J213" s="410"/>
      <c r="K213" s="410"/>
      <c r="L213" s="410"/>
      <c r="M213" s="410"/>
      <c r="N213" s="410"/>
      <c r="O213" s="410"/>
      <c r="P213" s="410"/>
      <c r="Q213" s="562"/>
      <c r="R213" s="409" t="s">
        <v>263</v>
      </c>
      <c r="S213" s="409"/>
      <c r="T213" s="423" t="s">
        <v>138</v>
      </c>
      <c r="U213" s="423" t="s">
        <v>139</v>
      </c>
      <c r="V213" s="423" t="s">
        <v>140</v>
      </c>
      <c r="W213" s="423" t="s">
        <v>145</v>
      </c>
      <c r="X213" s="410"/>
      <c r="Y213" s="410"/>
      <c r="Z213" s="410"/>
      <c r="AA213" s="410"/>
      <c r="AB213" s="410"/>
      <c r="AC213" s="410"/>
      <c r="AD213" s="410"/>
      <c r="AE213" s="410"/>
    </row>
    <row r="214" spans="3:33" ht="15.05" customHeight="1" x14ac:dyDescent="0.3">
      <c r="C214" s="409"/>
      <c r="D214" s="409"/>
      <c r="E214" s="288" t="s">
        <v>178</v>
      </c>
      <c r="F214" s="289" t="s">
        <v>186</v>
      </c>
      <c r="G214" s="289" t="s">
        <v>189</v>
      </c>
      <c r="H214" s="77" t="s">
        <v>192</v>
      </c>
      <c r="I214" s="7"/>
      <c r="J214" s="7"/>
      <c r="K214" s="7"/>
      <c r="L214" s="7"/>
      <c r="M214" s="7"/>
      <c r="N214" s="7"/>
      <c r="O214" s="7"/>
      <c r="P214" s="7"/>
      <c r="Q214" s="562"/>
      <c r="R214" s="409"/>
      <c r="S214" s="409"/>
      <c r="T214" s="288" t="s">
        <v>178</v>
      </c>
      <c r="U214" s="289" t="s">
        <v>234</v>
      </c>
      <c r="V214" s="289" t="s">
        <v>235</v>
      </c>
      <c r="W214" s="77" t="s">
        <v>236</v>
      </c>
      <c r="X214" s="7"/>
      <c r="Y214" s="7"/>
      <c r="Z214" s="7"/>
      <c r="AA214" s="7"/>
      <c r="AB214" s="7"/>
      <c r="AC214" s="7"/>
      <c r="AD214" s="7"/>
      <c r="AE214" s="7"/>
    </row>
    <row r="215" spans="3:33" ht="15.05" customHeight="1" x14ac:dyDescent="0.3">
      <c r="C215" s="65"/>
      <c r="D215" s="30"/>
      <c r="E215" s="287" t="s">
        <v>128</v>
      </c>
      <c r="F215" s="237" t="s">
        <v>131</v>
      </c>
      <c r="G215" s="237" t="s">
        <v>134</v>
      </c>
      <c r="H215" s="77" t="s">
        <v>137</v>
      </c>
      <c r="I215" s="7"/>
      <c r="J215" s="7"/>
      <c r="K215" s="7"/>
      <c r="L215" s="7"/>
      <c r="M215" s="7"/>
      <c r="N215" s="7"/>
      <c r="O215" s="7"/>
      <c r="P215" s="7"/>
      <c r="Q215" s="562"/>
      <c r="R215" s="65"/>
      <c r="S215" s="31"/>
      <c r="T215" s="287" t="s">
        <v>128</v>
      </c>
      <c r="U215" s="237" t="s">
        <v>237</v>
      </c>
      <c r="V215" s="237" t="s">
        <v>238</v>
      </c>
      <c r="W215" s="77" t="s">
        <v>239</v>
      </c>
      <c r="X215" s="7"/>
      <c r="Y215" s="7"/>
      <c r="Z215" s="7"/>
      <c r="AA215" s="7"/>
      <c r="AB215" s="7"/>
      <c r="AC215" s="7"/>
      <c r="AD215" s="7"/>
      <c r="AE215" s="7"/>
    </row>
    <row r="216" spans="3:33" ht="15.05" customHeight="1" x14ac:dyDescent="0.3">
      <c r="C216" s="655">
        <v>2020</v>
      </c>
      <c r="D216" s="62" t="s">
        <v>93</v>
      </c>
      <c r="E216" s="468">
        <v>306</v>
      </c>
      <c r="F216" s="469">
        <v>628</v>
      </c>
      <c r="G216" s="469">
        <v>911</v>
      </c>
      <c r="H216" s="470"/>
      <c r="I216" s="424"/>
      <c r="J216" s="424"/>
      <c r="K216" s="424"/>
      <c r="L216" s="424"/>
      <c r="M216" s="424"/>
      <c r="N216" s="424"/>
      <c r="O216" s="424"/>
      <c r="P216" s="424"/>
      <c r="Q216" s="562"/>
      <c r="R216" s="655">
        <v>2020</v>
      </c>
      <c r="S216" s="62" t="s">
        <v>93</v>
      </c>
      <c r="T216" s="468">
        <v>306</v>
      </c>
      <c r="U216" s="469">
        <v>322</v>
      </c>
      <c r="V216" s="469">
        <v>283</v>
      </c>
      <c r="W216" s="470"/>
      <c r="X216" s="424"/>
      <c r="Y216" s="424"/>
      <c r="Z216" s="424"/>
      <c r="AA216" s="424"/>
      <c r="AB216" s="424"/>
      <c r="AC216" s="424"/>
      <c r="AD216" s="424"/>
      <c r="AE216" s="424"/>
    </row>
    <row r="217" spans="3:33" ht="15.05" customHeight="1" x14ac:dyDescent="0.3">
      <c r="C217" s="656"/>
      <c r="D217" s="63" t="s">
        <v>112</v>
      </c>
      <c r="E217" s="471">
        <v>91</v>
      </c>
      <c r="F217" s="472">
        <v>260</v>
      </c>
      <c r="G217" s="472">
        <v>347</v>
      </c>
      <c r="H217" s="464"/>
      <c r="I217" s="424"/>
      <c r="J217" s="424"/>
      <c r="K217" s="424"/>
      <c r="L217" s="424"/>
      <c r="M217" s="424"/>
      <c r="N217" s="424"/>
      <c r="O217" s="424"/>
      <c r="P217" s="424"/>
      <c r="Q217" s="562"/>
      <c r="R217" s="656"/>
      <c r="S217" s="63" t="s">
        <v>112</v>
      </c>
      <c r="T217" s="471">
        <v>91</v>
      </c>
      <c r="U217" s="472">
        <v>169</v>
      </c>
      <c r="V217" s="472">
        <v>87</v>
      </c>
      <c r="W217" s="464"/>
      <c r="X217" s="424"/>
      <c r="Y217" s="424"/>
      <c r="Z217" s="424"/>
      <c r="AA217" s="424"/>
      <c r="AB217" s="424"/>
      <c r="AC217" s="424"/>
      <c r="AD217" s="424"/>
      <c r="AE217" s="424"/>
    </row>
    <row r="218" spans="3:33" ht="15.05" customHeight="1" x14ac:dyDescent="0.3">
      <c r="C218" s="657"/>
      <c r="D218" s="64" t="s">
        <v>95</v>
      </c>
      <c r="E218" s="473">
        <v>219</v>
      </c>
      <c r="F218" s="474">
        <v>379</v>
      </c>
      <c r="G218" s="474">
        <v>570</v>
      </c>
      <c r="H218" s="475"/>
      <c r="I218" s="424"/>
      <c r="J218" s="424"/>
      <c r="K218" s="424"/>
      <c r="L218" s="424"/>
      <c r="M218" s="424"/>
      <c r="N218" s="424"/>
      <c r="O218" s="424"/>
      <c r="P218" s="424"/>
      <c r="Q218" s="562"/>
      <c r="R218" s="657"/>
      <c r="S218" s="64" t="s">
        <v>95</v>
      </c>
      <c r="T218" s="473">
        <v>219</v>
      </c>
      <c r="U218" s="474">
        <v>160</v>
      </c>
      <c r="V218" s="474">
        <v>191</v>
      </c>
      <c r="W218" s="475"/>
      <c r="X218" s="424"/>
      <c r="Y218" s="424"/>
      <c r="Z218" s="424"/>
      <c r="AA218" s="424"/>
      <c r="AB218" s="424"/>
      <c r="AC218" s="424"/>
      <c r="AD218" s="424"/>
      <c r="AE218" s="424"/>
    </row>
    <row r="219" spans="3:33" s="291" customFormat="1" ht="15.05" customHeight="1" x14ac:dyDescent="0.3">
      <c r="C219" s="389"/>
      <c r="D219" s="230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9"/>
      <c r="R219" s="389"/>
      <c r="S219" s="230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74"/>
      <c r="AG219" s="74"/>
    </row>
    <row r="220" spans="3:33" s="291" customFormat="1" ht="15.05" customHeight="1" x14ac:dyDescent="0.3">
      <c r="C220" s="389"/>
      <c r="D220" s="230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9"/>
      <c r="R220" s="389"/>
      <c r="S220" s="230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74"/>
      <c r="AG220" s="74"/>
    </row>
    <row r="221" spans="3:33" s="291" customFormat="1" ht="15.05" customHeight="1" x14ac:dyDescent="0.3">
      <c r="C221" s="389"/>
      <c r="D221" s="230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9"/>
      <c r="R221" s="389"/>
      <c r="S221" s="230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74"/>
      <c r="AG221" s="74"/>
    </row>
    <row r="222" spans="3:33" ht="15.05" customHeight="1" x14ac:dyDescent="0.3">
      <c r="C222" s="663" t="s">
        <v>240</v>
      </c>
      <c r="D222" s="663"/>
      <c r="E222" s="663"/>
      <c r="F222" s="663"/>
      <c r="G222" s="663"/>
      <c r="H222" s="663"/>
      <c r="I222" s="663"/>
      <c r="J222" s="663"/>
      <c r="K222" s="663"/>
      <c r="L222" s="663"/>
      <c r="M222" s="663"/>
      <c r="N222" s="663"/>
      <c r="O222" s="663"/>
      <c r="P222" s="663"/>
      <c r="Q222" s="8"/>
      <c r="R222" s="664" t="s">
        <v>241</v>
      </c>
      <c r="S222" s="664"/>
      <c r="T222" s="664"/>
      <c r="U222" s="664"/>
      <c r="V222" s="664"/>
      <c r="W222" s="664"/>
      <c r="X222" s="664"/>
      <c r="Y222" s="664"/>
      <c r="Z222" s="664"/>
      <c r="AA222" s="664"/>
      <c r="AB222" s="664"/>
      <c r="AC222" s="664"/>
      <c r="AD222" s="664"/>
      <c r="AE222" s="664"/>
      <c r="AF222" s="21"/>
      <c r="AG222" s="21"/>
    </row>
    <row r="223" spans="3:33" ht="15.05" customHeight="1" x14ac:dyDescent="0.3"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8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1"/>
      <c r="AG223" s="21"/>
    </row>
    <row r="224" spans="3:33" ht="15.05" customHeight="1" x14ac:dyDescent="0.3">
      <c r="C224" s="282" t="s">
        <v>142</v>
      </c>
      <c r="D224" s="282">
        <v>2021</v>
      </c>
      <c r="E224" s="76" t="s">
        <v>138</v>
      </c>
      <c r="F224" s="76" t="s">
        <v>231</v>
      </c>
      <c r="G224" s="76" t="s">
        <v>232</v>
      </c>
      <c r="H224" s="76" t="s">
        <v>233</v>
      </c>
      <c r="I224" s="284"/>
      <c r="J224" s="231"/>
      <c r="K224" s="231"/>
      <c r="L224" s="231"/>
      <c r="M224" s="231"/>
      <c r="N224" s="231"/>
      <c r="O224" s="231"/>
      <c r="P224" s="231"/>
      <c r="Q224" s="8"/>
      <c r="R224" s="282" t="s">
        <v>329</v>
      </c>
      <c r="S224" s="282"/>
      <c r="T224" s="76" t="s">
        <v>138</v>
      </c>
      <c r="U224" s="76" t="s">
        <v>139</v>
      </c>
      <c r="V224" s="76" t="s">
        <v>140</v>
      </c>
      <c r="W224" s="76" t="s">
        <v>145</v>
      </c>
      <c r="X224" s="231"/>
      <c r="Y224" s="231"/>
      <c r="Z224" s="231"/>
      <c r="AA224" s="231"/>
      <c r="AB224" s="231"/>
      <c r="AC224" s="231"/>
      <c r="AD224" s="231"/>
      <c r="AE224" s="231"/>
      <c r="AF224" s="74"/>
      <c r="AG224" s="21"/>
    </row>
    <row r="225" spans="3:33" ht="15.05" customHeight="1" x14ac:dyDescent="0.3">
      <c r="C225" s="282"/>
      <c r="D225" s="282"/>
      <c r="E225" s="288" t="s">
        <v>178</v>
      </c>
      <c r="F225" s="289" t="s">
        <v>186</v>
      </c>
      <c r="G225" s="289" t="s">
        <v>189</v>
      </c>
      <c r="H225" s="77" t="s">
        <v>192</v>
      </c>
      <c r="I225" s="285"/>
      <c r="J225" s="285"/>
      <c r="K225" s="285"/>
      <c r="L225" s="285"/>
      <c r="M225" s="285"/>
      <c r="N225" s="285"/>
      <c r="O225" s="285"/>
      <c r="P225" s="285"/>
      <c r="Q225" s="8"/>
      <c r="R225" s="282"/>
      <c r="S225" s="282"/>
      <c r="T225" s="288" t="s">
        <v>178</v>
      </c>
      <c r="U225" s="289" t="s">
        <v>234</v>
      </c>
      <c r="V225" s="289" t="s">
        <v>235</v>
      </c>
      <c r="W225" s="77" t="s">
        <v>236</v>
      </c>
      <c r="X225" s="285"/>
      <c r="Y225" s="285"/>
      <c r="Z225" s="285"/>
      <c r="AA225" s="285"/>
      <c r="AB225" s="285"/>
      <c r="AC225" s="285"/>
      <c r="AD225" s="285"/>
      <c r="AE225" s="285"/>
      <c r="AF225" s="74"/>
      <c r="AG225" s="21"/>
    </row>
    <row r="226" spans="3:33" ht="15.05" customHeight="1" x14ac:dyDescent="0.3">
      <c r="C226" s="65"/>
      <c r="D226" s="30"/>
      <c r="E226" s="287" t="s">
        <v>128</v>
      </c>
      <c r="F226" s="237" t="s">
        <v>131</v>
      </c>
      <c r="G226" s="237" t="s">
        <v>134</v>
      </c>
      <c r="H226" s="77" t="s">
        <v>137</v>
      </c>
      <c r="I226" s="285"/>
      <c r="J226" s="285"/>
      <c r="K226" s="285"/>
      <c r="L226" s="285"/>
      <c r="M226" s="285"/>
      <c r="N226" s="285"/>
      <c r="O226" s="285"/>
      <c r="P226" s="285"/>
      <c r="Q226" s="8"/>
      <c r="R226" s="65"/>
      <c r="S226" s="31"/>
      <c r="T226" s="287" t="s">
        <v>128</v>
      </c>
      <c r="U226" s="237" t="s">
        <v>237</v>
      </c>
      <c r="V226" s="237" t="s">
        <v>238</v>
      </c>
      <c r="W226" s="77" t="s">
        <v>239</v>
      </c>
      <c r="X226" s="285"/>
      <c r="Y226" s="285"/>
      <c r="Z226" s="285"/>
      <c r="AA226" s="285"/>
      <c r="AB226" s="285"/>
      <c r="AC226" s="285"/>
      <c r="AD226" s="285"/>
      <c r="AE226" s="285"/>
      <c r="AF226" s="74"/>
      <c r="AG226" s="21"/>
    </row>
    <row r="227" spans="3:33" ht="15.05" customHeight="1" x14ac:dyDescent="0.3">
      <c r="C227" s="655">
        <v>2021</v>
      </c>
      <c r="D227" s="62" t="s">
        <v>93</v>
      </c>
      <c r="E227" s="468">
        <v>5404</v>
      </c>
      <c r="F227" s="469">
        <v>15946</v>
      </c>
      <c r="G227" s="469">
        <v>22661</v>
      </c>
      <c r="H227" s="470"/>
      <c r="I227" s="228"/>
      <c r="J227" s="228"/>
      <c r="K227" s="228"/>
      <c r="L227" s="228"/>
      <c r="M227" s="228"/>
      <c r="N227" s="228"/>
      <c r="O227" s="228"/>
      <c r="P227" s="228"/>
      <c r="Q227" s="562"/>
      <c r="R227" s="655">
        <v>2021</v>
      </c>
      <c r="S227" s="62" t="s">
        <v>93</v>
      </c>
      <c r="T227" s="468">
        <v>5404</v>
      </c>
      <c r="U227" s="469">
        <v>10542</v>
      </c>
      <c r="V227" s="469">
        <v>6715</v>
      </c>
      <c r="W227" s="470"/>
      <c r="X227" s="228"/>
      <c r="Y227" s="634"/>
      <c r="Z227" s="634"/>
      <c r="AA227" s="634"/>
      <c r="AB227" s="634"/>
      <c r="AC227" s="634"/>
      <c r="AD227" s="634"/>
      <c r="AE227" s="228"/>
      <c r="AF227" s="74"/>
      <c r="AG227" s="21"/>
    </row>
    <row r="228" spans="3:33" ht="15.05" customHeight="1" x14ac:dyDescent="0.3">
      <c r="C228" s="656"/>
      <c r="D228" s="63" t="s">
        <v>112</v>
      </c>
      <c r="E228" s="471">
        <v>2723</v>
      </c>
      <c r="F228" s="472">
        <v>10074</v>
      </c>
      <c r="G228" s="472">
        <v>14038</v>
      </c>
      <c r="H228" s="464"/>
      <c r="I228" s="228"/>
      <c r="J228" s="228"/>
      <c r="K228" s="228"/>
      <c r="L228" s="228"/>
      <c r="M228" s="228"/>
      <c r="N228" s="228"/>
      <c r="O228" s="228"/>
      <c r="P228" s="228"/>
      <c r="Q228" s="562"/>
      <c r="R228" s="656"/>
      <c r="S228" s="63" t="s">
        <v>112</v>
      </c>
      <c r="T228" s="471">
        <v>2723</v>
      </c>
      <c r="U228" s="472">
        <v>7351</v>
      </c>
      <c r="V228" s="472">
        <v>3964</v>
      </c>
      <c r="W228" s="464"/>
      <c r="X228" s="228"/>
      <c r="Y228" s="228"/>
      <c r="Z228" s="228"/>
      <c r="AA228" s="228"/>
      <c r="AB228" s="228"/>
      <c r="AC228" s="228"/>
      <c r="AD228" s="228"/>
      <c r="AE228" s="228"/>
      <c r="AF228" s="74"/>
      <c r="AG228" s="21"/>
    </row>
    <row r="229" spans="3:33" ht="15.05" customHeight="1" x14ac:dyDescent="0.3">
      <c r="C229" s="657"/>
      <c r="D229" s="64" t="s">
        <v>95</v>
      </c>
      <c r="E229" s="473">
        <v>2270</v>
      </c>
      <c r="F229" s="474">
        <v>5615</v>
      </c>
      <c r="G229" s="474">
        <v>8204</v>
      </c>
      <c r="H229" s="475"/>
      <c r="I229" s="228"/>
      <c r="J229" s="228"/>
      <c r="K229" s="228"/>
      <c r="L229" s="228"/>
      <c r="M229" s="228"/>
      <c r="N229" s="228"/>
      <c r="O229" s="228"/>
      <c r="P229" s="228"/>
      <c r="Q229" s="562"/>
      <c r="R229" s="657"/>
      <c r="S229" s="64" t="s">
        <v>95</v>
      </c>
      <c r="T229" s="473">
        <v>2270</v>
      </c>
      <c r="U229" s="474">
        <v>3345</v>
      </c>
      <c r="V229" s="474">
        <v>2589</v>
      </c>
      <c r="W229" s="475"/>
      <c r="X229" s="228"/>
      <c r="Y229" s="228"/>
      <c r="Z229" s="228"/>
      <c r="AA229" s="228"/>
      <c r="AB229" s="228"/>
      <c r="AC229" s="228"/>
      <c r="AD229" s="228"/>
      <c r="AE229" s="228"/>
      <c r="AF229" s="74"/>
      <c r="AG229" s="21"/>
    </row>
    <row r="230" spans="3:33" ht="15.05" customHeight="1" x14ac:dyDescent="0.3">
      <c r="C230" s="386"/>
      <c r="D230" s="226"/>
      <c r="E230" s="227"/>
      <c r="F230" s="227"/>
      <c r="G230" s="227"/>
      <c r="H230" s="227"/>
      <c r="I230" s="228"/>
      <c r="J230" s="228"/>
      <c r="K230" s="228"/>
      <c r="L230" s="228"/>
      <c r="M230" s="228"/>
      <c r="N230" s="228"/>
      <c r="O230" s="228"/>
      <c r="P230" s="228"/>
      <c r="Q230" s="562"/>
      <c r="R230" s="386"/>
      <c r="S230" s="226"/>
      <c r="T230" s="227"/>
      <c r="U230" s="227"/>
      <c r="V230" s="227"/>
      <c r="W230" s="227"/>
      <c r="X230" s="228"/>
      <c r="Y230" s="228"/>
      <c r="Z230" s="228"/>
      <c r="AA230" s="228"/>
      <c r="AB230" s="228"/>
      <c r="AC230" s="228"/>
      <c r="AD230" s="228"/>
      <c r="AE230" s="228"/>
      <c r="AF230" s="74"/>
      <c r="AG230" s="21"/>
    </row>
    <row r="231" spans="3:33" ht="15.05" customHeight="1" x14ac:dyDescent="0.3">
      <c r="C231" s="409" t="s">
        <v>259</v>
      </c>
      <c r="D231" s="409">
        <v>2020</v>
      </c>
      <c r="E231" s="423" t="s">
        <v>138</v>
      </c>
      <c r="F231" s="423" t="s">
        <v>231</v>
      </c>
      <c r="G231" s="423" t="s">
        <v>232</v>
      </c>
      <c r="H231" s="423" t="s">
        <v>233</v>
      </c>
      <c r="I231" s="410"/>
      <c r="J231" s="410"/>
      <c r="K231" s="410"/>
      <c r="L231" s="410"/>
      <c r="M231" s="410"/>
      <c r="N231" s="410"/>
      <c r="O231" s="410"/>
      <c r="P231" s="410"/>
      <c r="Q231" s="562"/>
      <c r="R231" s="409" t="s">
        <v>262</v>
      </c>
      <c r="S231" s="409"/>
      <c r="T231" s="423" t="s">
        <v>138</v>
      </c>
      <c r="U231" s="423" t="s">
        <v>139</v>
      </c>
      <c r="V231" s="423" t="s">
        <v>140</v>
      </c>
      <c r="W231" s="423" t="s">
        <v>145</v>
      </c>
      <c r="X231" s="410"/>
      <c r="Y231" s="410"/>
      <c r="Z231" s="410"/>
      <c r="AA231" s="410"/>
      <c r="AB231" s="410"/>
      <c r="AC231" s="410"/>
      <c r="AD231" s="410"/>
      <c r="AE231" s="410"/>
    </row>
    <row r="232" spans="3:33" ht="15.05" customHeight="1" x14ac:dyDescent="0.3">
      <c r="C232" s="409"/>
      <c r="D232" s="409"/>
      <c r="E232" s="288" t="s">
        <v>178</v>
      </c>
      <c r="F232" s="289" t="s">
        <v>186</v>
      </c>
      <c r="G232" s="289" t="s">
        <v>189</v>
      </c>
      <c r="H232" s="77" t="s">
        <v>192</v>
      </c>
      <c r="I232" s="7"/>
      <c r="J232" s="7"/>
      <c r="K232" s="7"/>
      <c r="L232" s="7"/>
      <c r="M232" s="7"/>
      <c r="N232" s="7"/>
      <c r="O232" s="7"/>
      <c r="P232" s="7"/>
      <c r="Q232" s="562"/>
      <c r="R232" s="409"/>
      <c r="S232" s="409"/>
      <c r="T232" s="288" t="s">
        <v>178</v>
      </c>
      <c r="U232" s="289" t="s">
        <v>234</v>
      </c>
      <c r="V232" s="289" t="s">
        <v>235</v>
      </c>
      <c r="W232" s="77" t="s">
        <v>236</v>
      </c>
      <c r="X232" s="7"/>
      <c r="Y232" s="7"/>
      <c r="Z232" s="7"/>
      <c r="AA232" s="7"/>
      <c r="AB232" s="7"/>
      <c r="AC232" s="7"/>
      <c r="AD232" s="7"/>
      <c r="AE232" s="7"/>
    </row>
    <row r="233" spans="3:33" ht="15.05" customHeight="1" x14ac:dyDescent="0.3">
      <c r="C233" s="65"/>
      <c r="D233" s="30"/>
      <c r="E233" s="287" t="s">
        <v>128</v>
      </c>
      <c r="F233" s="237" t="s">
        <v>131</v>
      </c>
      <c r="G233" s="237" t="s">
        <v>134</v>
      </c>
      <c r="H233" s="77" t="s">
        <v>137</v>
      </c>
      <c r="I233" s="7"/>
      <c r="J233" s="7"/>
      <c r="K233" s="7"/>
      <c r="L233" s="7"/>
      <c r="M233" s="7"/>
      <c r="N233" s="7"/>
      <c r="O233" s="7"/>
      <c r="P233" s="7"/>
      <c r="Q233" s="562"/>
      <c r="R233" s="65"/>
      <c r="S233" s="31"/>
      <c r="T233" s="287" t="s">
        <v>128</v>
      </c>
      <c r="U233" s="237" t="s">
        <v>237</v>
      </c>
      <c r="V233" s="237" t="s">
        <v>238</v>
      </c>
      <c r="W233" s="77" t="s">
        <v>239</v>
      </c>
      <c r="X233" s="7"/>
      <c r="Y233" s="7"/>
      <c r="Z233" s="7"/>
      <c r="AA233" s="7"/>
      <c r="AB233" s="7"/>
      <c r="AC233" s="7"/>
      <c r="AD233" s="7"/>
      <c r="AE233" s="7"/>
    </row>
    <row r="234" spans="3:33" ht="15.05" customHeight="1" x14ac:dyDescent="0.3">
      <c r="C234" s="655">
        <v>2020</v>
      </c>
      <c r="D234" s="62" t="s">
        <v>93</v>
      </c>
      <c r="E234" s="468">
        <v>4604</v>
      </c>
      <c r="F234" s="469">
        <v>14363</v>
      </c>
      <c r="G234" s="469">
        <v>20512</v>
      </c>
      <c r="H234" s="470"/>
      <c r="I234" s="424"/>
      <c r="J234" s="424"/>
      <c r="K234" s="424"/>
      <c r="L234" s="424"/>
      <c r="M234" s="424"/>
      <c r="N234" s="424"/>
      <c r="O234" s="424"/>
      <c r="P234" s="424"/>
      <c r="Q234" s="562"/>
      <c r="R234" s="655">
        <v>2020</v>
      </c>
      <c r="S234" s="62" t="s">
        <v>93</v>
      </c>
      <c r="T234" s="468">
        <v>4604</v>
      </c>
      <c r="U234" s="469">
        <v>9759</v>
      </c>
      <c r="V234" s="469">
        <v>6149</v>
      </c>
      <c r="W234" s="470"/>
      <c r="X234" s="424"/>
      <c r="Y234" s="424"/>
      <c r="Z234" s="424"/>
      <c r="AA234" s="424"/>
      <c r="AB234" s="424"/>
      <c r="AC234" s="424"/>
      <c r="AD234" s="424"/>
      <c r="AE234" s="424"/>
    </row>
    <row r="235" spans="3:33" ht="15.05" customHeight="1" x14ac:dyDescent="0.3">
      <c r="C235" s="656"/>
      <c r="D235" s="63" t="s">
        <v>112</v>
      </c>
      <c r="E235" s="471">
        <v>2092</v>
      </c>
      <c r="F235" s="472">
        <v>8191</v>
      </c>
      <c r="G235" s="472">
        <v>12662</v>
      </c>
      <c r="H235" s="464"/>
      <c r="I235" s="424"/>
      <c r="J235" s="424"/>
      <c r="K235" s="424"/>
      <c r="L235" s="424"/>
      <c r="M235" s="424"/>
      <c r="N235" s="424"/>
      <c r="O235" s="424"/>
      <c r="P235" s="424"/>
      <c r="Q235" s="562"/>
      <c r="R235" s="656"/>
      <c r="S235" s="63" t="s">
        <v>112</v>
      </c>
      <c r="T235" s="471">
        <v>2092</v>
      </c>
      <c r="U235" s="472">
        <v>6099</v>
      </c>
      <c r="V235" s="472">
        <v>4471</v>
      </c>
      <c r="W235" s="464"/>
      <c r="X235" s="424"/>
      <c r="Y235" s="424"/>
      <c r="Z235" s="424"/>
      <c r="AA235" s="424"/>
      <c r="AB235" s="424"/>
      <c r="AC235" s="424"/>
      <c r="AD235" s="424"/>
      <c r="AE235" s="424"/>
    </row>
    <row r="236" spans="3:33" ht="15.05" customHeight="1" x14ac:dyDescent="0.3">
      <c r="C236" s="657"/>
      <c r="D236" s="64" t="s">
        <v>95</v>
      </c>
      <c r="E236" s="473">
        <v>1623</v>
      </c>
      <c r="F236" s="474">
        <v>5909</v>
      </c>
      <c r="G236" s="474">
        <v>7502</v>
      </c>
      <c r="H236" s="475"/>
      <c r="I236" s="424"/>
      <c r="J236" s="424"/>
      <c r="K236" s="424"/>
      <c r="L236" s="424"/>
      <c r="M236" s="424"/>
      <c r="N236" s="424"/>
      <c r="O236" s="424"/>
      <c r="P236" s="424"/>
      <c r="Q236" s="562"/>
      <c r="R236" s="657"/>
      <c r="S236" s="64" t="s">
        <v>95</v>
      </c>
      <c r="T236" s="473">
        <v>1623</v>
      </c>
      <c r="U236" s="474">
        <v>4286</v>
      </c>
      <c r="V236" s="474">
        <v>1593</v>
      </c>
      <c r="W236" s="475"/>
      <c r="X236" s="424"/>
      <c r="Y236" s="424"/>
      <c r="Z236" s="424"/>
      <c r="AA236" s="424"/>
      <c r="AB236" s="424"/>
      <c r="AC236" s="424"/>
      <c r="AD236" s="424"/>
      <c r="AE236" s="424"/>
    </row>
    <row r="237" spans="3:33" s="291" customFormat="1" ht="15.05" customHeight="1" x14ac:dyDescent="0.3">
      <c r="C237" s="389"/>
      <c r="D237" s="230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9"/>
      <c r="R237" s="389"/>
      <c r="S237" s="230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74"/>
      <c r="AG237" s="74"/>
    </row>
    <row r="238" spans="3:33" s="291" customFormat="1" ht="15.05" customHeight="1" x14ac:dyDescent="0.3">
      <c r="C238" s="389"/>
      <c r="D238" s="230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9"/>
      <c r="R238" s="389"/>
      <c r="S238" s="230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74"/>
      <c r="AG238" s="74"/>
    </row>
    <row r="239" spans="3:33" ht="15.05" customHeight="1" x14ac:dyDescent="0.3">
      <c r="I239" s="74"/>
      <c r="J239" s="74"/>
      <c r="K239" s="74"/>
      <c r="L239" s="74"/>
      <c r="M239" s="74"/>
      <c r="N239" s="74"/>
      <c r="O239" s="74"/>
      <c r="P239" s="74"/>
      <c r="Q239" s="8"/>
      <c r="V239" s="21"/>
      <c r="X239" s="74"/>
      <c r="Y239" s="74"/>
      <c r="Z239" s="74"/>
      <c r="AA239" s="74"/>
      <c r="AB239" s="74"/>
      <c r="AC239" s="74"/>
      <c r="AD239" s="74"/>
      <c r="AE239" s="74"/>
      <c r="AF239" s="74"/>
      <c r="AG239" s="21"/>
    </row>
    <row r="240" spans="3:33" ht="15.05" customHeight="1" x14ac:dyDescent="0.3">
      <c r="C240" s="663" t="s">
        <v>242</v>
      </c>
      <c r="D240" s="663"/>
      <c r="E240" s="663"/>
      <c r="F240" s="663"/>
      <c r="G240" s="663"/>
      <c r="H240" s="663"/>
      <c r="I240" s="663"/>
      <c r="J240" s="663"/>
      <c r="K240" s="663"/>
      <c r="L240" s="663"/>
      <c r="M240" s="663"/>
      <c r="N240" s="663"/>
      <c r="O240" s="663"/>
      <c r="P240" s="663"/>
      <c r="Q240" s="8"/>
      <c r="R240" s="664" t="s">
        <v>243</v>
      </c>
      <c r="S240" s="664"/>
      <c r="T240" s="664"/>
      <c r="U240" s="664"/>
      <c r="V240" s="664"/>
      <c r="W240" s="664"/>
      <c r="X240" s="664"/>
      <c r="Y240" s="664"/>
      <c r="Z240" s="664"/>
      <c r="AA240" s="664"/>
      <c r="AB240" s="664"/>
      <c r="AC240" s="664"/>
      <c r="AD240" s="664"/>
      <c r="AE240" s="664"/>
      <c r="AF240" s="21"/>
      <c r="AG240" s="21"/>
    </row>
    <row r="241" spans="3:33" ht="15.05" customHeight="1" x14ac:dyDescent="0.3"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8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2"/>
      <c r="AC241" s="282"/>
      <c r="AD241" s="282"/>
      <c r="AE241" s="282"/>
      <c r="AF241" s="21"/>
      <c r="AG241" s="21"/>
    </row>
    <row r="242" spans="3:33" ht="15.05" customHeight="1" x14ac:dyDescent="0.3">
      <c r="C242" s="282" t="s">
        <v>142</v>
      </c>
      <c r="D242" s="282">
        <v>2021</v>
      </c>
      <c r="E242" s="76" t="s">
        <v>138</v>
      </c>
      <c r="F242" s="76" t="s">
        <v>231</v>
      </c>
      <c r="G242" s="76" t="s">
        <v>232</v>
      </c>
      <c r="H242" s="76" t="s">
        <v>233</v>
      </c>
      <c r="I242" s="284"/>
      <c r="J242" s="231"/>
      <c r="K242" s="231"/>
      <c r="L242" s="231"/>
      <c r="M242" s="231"/>
      <c r="N242" s="231"/>
      <c r="O242" s="231"/>
      <c r="P242" s="231"/>
      <c r="Q242" s="8"/>
      <c r="R242" s="282" t="s">
        <v>328</v>
      </c>
      <c r="S242" s="282"/>
      <c r="T242" s="76" t="s">
        <v>138</v>
      </c>
      <c r="U242" s="76" t="s">
        <v>139</v>
      </c>
      <c r="V242" s="76" t="s">
        <v>140</v>
      </c>
      <c r="W242" s="76" t="s">
        <v>145</v>
      </c>
      <c r="X242" s="231"/>
      <c r="Y242" s="231"/>
      <c r="Z242" s="231"/>
      <c r="AA242" s="231"/>
      <c r="AB242" s="231"/>
      <c r="AC242" s="231"/>
      <c r="AD242" s="231"/>
      <c r="AE242" s="231"/>
      <c r="AF242" s="74"/>
      <c r="AG242" s="21"/>
    </row>
    <row r="243" spans="3:33" ht="15.05" customHeight="1" x14ac:dyDescent="0.3">
      <c r="C243" s="282"/>
      <c r="D243" s="282"/>
      <c r="E243" s="288" t="s">
        <v>178</v>
      </c>
      <c r="F243" s="289" t="s">
        <v>186</v>
      </c>
      <c r="G243" s="289" t="s">
        <v>189</v>
      </c>
      <c r="H243" s="77" t="s">
        <v>192</v>
      </c>
      <c r="I243" s="285"/>
      <c r="J243" s="285"/>
      <c r="K243" s="285"/>
      <c r="L243" s="285"/>
      <c r="M243" s="285"/>
      <c r="N243" s="285"/>
      <c r="O243" s="285"/>
      <c r="P243" s="285"/>
      <c r="Q243" s="8"/>
      <c r="R243" s="282"/>
      <c r="S243" s="282"/>
      <c r="T243" s="288" t="s">
        <v>178</v>
      </c>
      <c r="U243" s="289" t="s">
        <v>234</v>
      </c>
      <c r="V243" s="289" t="s">
        <v>235</v>
      </c>
      <c r="W243" s="77" t="s">
        <v>236</v>
      </c>
      <c r="X243" s="285"/>
      <c r="Y243" s="285"/>
      <c r="Z243" s="285"/>
      <c r="AA243" s="285"/>
      <c r="AB243" s="285"/>
      <c r="AC243" s="285"/>
      <c r="AD243" s="285"/>
      <c r="AE243" s="285"/>
      <c r="AF243" s="74"/>
      <c r="AG243" s="21"/>
    </row>
    <row r="244" spans="3:33" ht="15.05" customHeight="1" x14ac:dyDescent="0.3">
      <c r="C244" s="65"/>
      <c r="D244" s="30"/>
      <c r="E244" s="287" t="s">
        <v>128</v>
      </c>
      <c r="F244" s="237" t="s">
        <v>131</v>
      </c>
      <c r="G244" s="237" t="s">
        <v>134</v>
      </c>
      <c r="H244" s="77" t="s">
        <v>137</v>
      </c>
      <c r="I244" s="285"/>
      <c r="J244" s="285"/>
      <c r="K244" s="285"/>
      <c r="L244" s="285"/>
      <c r="M244" s="285"/>
      <c r="N244" s="285"/>
      <c r="O244" s="285"/>
      <c r="P244" s="285"/>
      <c r="Q244" s="8"/>
      <c r="R244" s="65"/>
      <c r="S244" s="31"/>
      <c r="T244" s="287" t="s">
        <v>128</v>
      </c>
      <c r="U244" s="237" t="s">
        <v>237</v>
      </c>
      <c r="V244" s="237" t="s">
        <v>238</v>
      </c>
      <c r="W244" s="77" t="s">
        <v>239</v>
      </c>
      <c r="X244" s="285"/>
      <c r="Y244" s="389"/>
      <c r="Z244" s="389"/>
      <c r="AA244" s="389"/>
      <c r="AB244" s="389"/>
      <c r="AC244" s="389"/>
      <c r="AD244" s="389"/>
      <c r="AE244" s="285"/>
      <c r="AF244" s="74"/>
      <c r="AG244" s="21"/>
    </row>
    <row r="245" spans="3:33" ht="15.05" customHeight="1" x14ac:dyDescent="0.3">
      <c r="C245" s="655">
        <v>2021</v>
      </c>
      <c r="D245" s="62" t="s">
        <v>93</v>
      </c>
      <c r="E245" s="468">
        <v>573</v>
      </c>
      <c r="F245" s="469">
        <v>1153</v>
      </c>
      <c r="G245" s="469">
        <v>1649</v>
      </c>
      <c r="H245" s="470"/>
      <c r="I245" s="228"/>
      <c r="J245" s="228"/>
      <c r="K245" s="228"/>
      <c r="L245" s="228"/>
      <c r="M245" s="228"/>
      <c r="N245" s="228"/>
      <c r="O245" s="228"/>
      <c r="P245" s="228"/>
      <c r="Q245" s="562"/>
      <c r="R245" s="655">
        <v>2021</v>
      </c>
      <c r="S245" s="62" t="s">
        <v>93</v>
      </c>
      <c r="T245" s="468">
        <v>573</v>
      </c>
      <c r="U245" s="469">
        <v>580</v>
      </c>
      <c r="V245" s="469">
        <v>496</v>
      </c>
      <c r="W245" s="470"/>
      <c r="X245" s="228"/>
      <c r="Y245" s="634"/>
      <c r="Z245" s="634"/>
      <c r="AA245" s="634"/>
      <c r="AB245" s="634"/>
      <c r="AC245" s="634"/>
      <c r="AD245" s="634"/>
      <c r="AE245" s="228"/>
      <c r="AF245" s="74"/>
      <c r="AG245" s="21"/>
    </row>
    <row r="246" spans="3:33" ht="15.05" customHeight="1" x14ac:dyDescent="0.3">
      <c r="C246" s="656"/>
      <c r="D246" s="63" t="s">
        <v>112</v>
      </c>
      <c r="E246" s="471">
        <v>211</v>
      </c>
      <c r="F246" s="472">
        <v>570</v>
      </c>
      <c r="G246" s="472">
        <v>797</v>
      </c>
      <c r="H246" s="464"/>
      <c r="I246" s="228"/>
      <c r="J246" s="228"/>
      <c r="K246" s="228"/>
      <c r="L246" s="228"/>
      <c r="M246" s="228"/>
      <c r="N246" s="228"/>
      <c r="O246" s="228"/>
      <c r="P246" s="228"/>
      <c r="Q246" s="562"/>
      <c r="R246" s="656"/>
      <c r="S246" s="63" t="s">
        <v>112</v>
      </c>
      <c r="T246" s="471">
        <v>211</v>
      </c>
      <c r="U246" s="472">
        <v>359</v>
      </c>
      <c r="V246" s="472">
        <v>227</v>
      </c>
      <c r="W246" s="464"/>
      <c r="X246" s="228"/>
      <c r="Y246" s="228"/>
      <c r="Z246" s="228"/>
      <c r="AA246" s="228"/>
      <c r="AB246" s="228"/>
      <c r="AC246" s="228"/>
      <c r="AD246" s="228"/>
      <c r="AE246" s="228"/>
      <c r="AF246" s="74"/>
      <c r="AG246" s="21"/>
    </row>
    <row r="247" spans="3:33" ht="15.05" customHeight="1" x14ac:dyDescent="0.3">
      <c r="C247" s="657"/>
      <c r="D247" s="64" t="s">
        <v>95</v>
      </c>
      <c r="E247" s="473">
        <v>93</v>
      </c>
      <c r="F247" s="474">
        <v>1028</v>
      </c>
      <c r="G247" s="474">
        <v>1203</v>
      </c>
      <c r="H247" s="475"/>
      <c r="I247" s="228"/>
      <c r="J247" s="228"/>
      <c r="K247" s="228"/>
      <c r="L247" s="228"/>
      <c r="M247" s="228"/>
      <c r="N247" s="228"/>
      <c r="O247" s="228"/>
      <c r="P247" s="228"/>
      <c r="Q247" s="562"/>
      <c r="R247" s="657"/>
      <c r="S247" s="64" t="s">
        <v>95</v>
      </c>
      <c r="T247" s="473">
        <v>93</v>
      </c>
      <c r="U247" s="474">
        <v>935</v>
      </c>
      <c r="V247" s="474">
        <v>175</v>
      </c>
      <c r="W247" s="475"/>
      <c r="X247" s="228"/>
      <c r="Y247" s="228"/>
      <c r="Z247" s="228"/>
      <c r="AA247" s="228"/>
      <c r="AB247" s="228"/>
      <c r="AC247" s="228"/>
      <c r="AD247" s="228"/>
      <c r="AE247" s="228"/>
      <c r="AF247" s="74"/>
      <c r="AG247" s="21"/>
    </row>
    <row r="248" spans="3:33" s="291" customFormat="1" ht="15.05" customHeight="1" x14ac:dyDescent="0.3">
      <c r="C248" s="389"/>
      <c r="D248" s="230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562"/>
      <c r="R248" s="389"/>
      <c r="S248" s="230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74"/>
      <c r="AG248" s="74"/>
    </row>
    <row r="249" spans="3:33" ht="15.05" customHeight="1" x14ac:dyDescent="0.3">
      <c r="C249" s="409" t="s">
        <v>259</v>
      </c>
      <c r="D249" s="409">
        <v>2020</v>
      </c>
      <c r="E249" s="423" t="s">
        <v>138</v>
      </c>
      <c r="F249" s="423" t="s">
        <v>231</v>
      </c>
      <c r="G249" s="423" t="s">
        <v>232</v>
      </c>
      <c r="H249" s="423" t="s">
        <v>233</v>
      </c>
      <c r="I249" s="410"/>
      <c r="J249" s="410"/>
      <c r="K249" s="410"/>
      <c r="L249" s="410"/>
      <c r="M249" s="410"/>
      <c r="N249" s="410"/>
      <c r="O249" s="410"/>
      <c r="P249" s="410"/>
      <c r="Q249" s="562"/>
      <c r="R249" s="409" t="s">
        <v>263</v>
      </c>
      <c r="S249" s="409"/>
      <c r="T249" s="423" t="s">
        <v>138</v>
      </c>
      <c r="U249" s="423" t="s">
        <v>139</v>
      </c>
      <c r="V249" s="423" t="s">
        <v>140</v>
      </c>
      <c r="W249" s="423" t="s">
        <v>145</v>
      </c>
      <c r="X249" s="410"/>
      <c r="Y249" s="410"/>
      <c r="Z249" s="410"/>
      <c r="AA249" s="410"/>
      <c r="AB249" s="410"/>
      <c r="AC249" s="410"/>
      <c r="AD249" s="410"/>
      <c r="AE249" s="410"/>
    </row>
    <row r="250" spans="3:33" ht="15.05" customHeight="1" x14ac:dyDescent="0.3">
      <c r="C250" s="409"/>
      <c r="D250" s="409"/>
      <c r="E250" s="288" t="s">
        <v>178</v>
      </c>
      <c r="F250" s="289" t="s">
        <v>186</v>
      </c>
      <c r="G250" s="289" t="s">
        <v>189</v>
      </c>
      <c r="H250" s="77" t="s">
        <v>192</v>
      </c>
      <c r="I250" s="7"/>
      <c r="J250" s="7"/>
      <c r="K250" s="7"/>
      <c r="L250" s="7"/>
      <c r="M250" s="7"/>
      <c r="N250" s="7"/>
      <c r="O250" s="7"/>
      <c r="P250" s="7"/>
      <c r="Q250" s="562"/>
      <c r="R250" s="409"/>
      <c r="S250" s="409"/>
      <c r="T250" s="288" t="s">
        <v>178</v>
      </c>
      <c r="U250" s="289" t="s">
        <v>234</v>
      </c>
      <c r="V250" s="289" t="s">
        <v>235</v>
      </c>
      <c r="W250" s="77" t="s">
        <v>236</v>
      </c>
      <c r="X250" s="7"/>
      <c r="Y250" s="7"/>
      <c r="Z250" s="7"/>
      <c r="AA250" s="7"/>
      <c r="AB250" s="7"/>
      <c r="AC250" s="7"/>
      <c r="AD250" s="7"/>
      <c r="AE250" s="7"/>
    </row>
    <row r="251" spans="3:33" ht="15.05" customHeight="1" x14ac:dyDescent="0.3">
      <c r="C251" s="65"/>
      <c r="D251" s="30"/>
      <c r="E251" s="287" t="s">
        <v>128</v>
      </c>
      <c r="F251" s="237" t="s">
        <v>131</v>
      </c>
      <c r="G251" s="237" t="s">
        <v>134</v>
      </c>
      <c r="H251" s="77" t="s">
        <v>137</v>
      </c>
      <c r="I251" s="7"/>
      <c r="J251" s="7"/>
      <c r="K251" s="7"/>
      <c r="L251" s="7"/>
      <c r="M251" s="7"/>
      <c r="N251" s="7"/>
      <c r="O251" s="7"/>
      <c r="P251" s="7"/>
      <c r="Q251" s="562"/>
      <c r="R251" s="65"/>
      <c r="S251" s="31"/>
      <c r="T251" s="287" t="s">
        <v>128</v>
      </c>
      <c r="U251" s="237" t="s">
        <v>237</v>
      </c>
      <c r="V251" s="237" t="s">
        <v>238</v>
      </c>
      <c r="W251" s="77" t="s">
        <v>239</v>
      </c>
      <c r="X251" s="7"/>
      <c r="Y251" s="7"/>
      <c r="Z251" s="7"/>
      <c r="AA251" s="7"/>
      <c r="AB251" s="7"/>
      <c r="AC251" s="7"/>
      <c r="AD251" s="7"/>
      <c r="AE251" s="7"/>
    </row>
    <row r="252" spans="3:33" ht="15.05" customHeight="1" x14ac:dyDescent="0.3">
      <c r="C252" s="655">
        <v>2020</v>
      </c>
      <c r="D252" s="62" t="s">
        <v>93</v>
      </c>
      <c r="E252" s="468">
        <v>618</v>
      </c>
      <c r="F252" s="469">
        <v>1091</v>
      </c>
      <c r="G252" s="469">
        <v>1485</v>
      </c>
      <c r="H252" s="470"/>
      <c r="I252" s="424"/>
      <c r="J252" s="424"/>
      <c r="K252" s="424"/>
      <c r="L252" s="424"/>
      <c r="M252" s="424"/>
      <c r="N252" s="424"/>
      <c r="O252" s="424"/>
      <c r="P252" s="424"/>
      <c r="Q252" s="562"/>
      <c r="R252" s="655">
        <v>2020</v>
      </c>
      <c r="S252" s="62" t="s">
        <v>93</v>
      </c>
      <c r="T252" s="468">
        <v>618</v>
      </c>
      <c r="U252" s="469">
        <v>473</v>
      </c>
      <c r="V252" s="469">
        <v>394</v>
      </c>
      <c r="W252" s="470"/>
      <c r="X252" s="424"/>
      <c r="Y252" s="424"/>
      <c r="Z252" s="424"/>
      <c r="AA252" s="424"/>
      <c r="AB252" s="424"/>
      <c r="AC252" s="424"/>
      <c r="AD252" s="424"/>
      <c r="AE252" s="424"/>
    </row>
    <row r="253" spans="3:33" ht="15.05" customHeight="1" x14ac:dyDescent="0.3">
      <c r="C253" s="656"/>
      <c r="D253" s="63" t="s">
        <v>112</v>
      </c>
      <c r="E253" s="471">
        <v>197</v>
      </c>
      <c r="F253" s="472">
        <v>297</v>
      </c>
      <c r="G253" s="472">
        <v>620</v>
      </c>
      <c r="H253" s="464"/>
      <c r="I253" s="424"/>
      <c r="J253" s="424"/>
      <c r="K253" s="424"/>
      <c r="L253" s="424"/>
      <c r="M253" s="424"/>
      <c r="N253" s="424"/>
      <c r="O253" s="424"/>
      <c r="P253" s="424"/>
      <c r="Q253" s="562"/>
      <c r="R253" s="656"/>
      <c r="S253" s="63" t="s">
        <v>112</v>
      </c>
      <c r="T253" s="471">
        <v>197</v>
      </c>
      <c r="U253" s="472">
        <v>100</v>
      </c>
      <c r="V253" s="472">
        <v>323</v>
      </c>
      <c r="W253" s="464"/>
      <c r="X253" s="424"/>
      <c r="Y253" s="424"/>
      <c r="Z253" s="424"/>
      <c r="AA253" s="424"/>
      <c r="AB253" s="424"/>
      <c r="AC253" s="424"/>
      <c r="AD253" s="424"/>
      <c r="AE253" s="424"/>
    </row>
    <row r="254" spans="3:33" ht="15.05" customHeight="1" x14ac:dyDescent="0.3">
      <c r="C254" s="657"/>
      <c r="D254" s="64" t="s">
        <v>95</v>
      </c>
      <c r="E254" s="473">
        <v>488</v>
      </c>
      <c r="F254" s="474">
        <v>536</v>
      </c>
      <c r="G254" s="474">
        <v>1090</v>
      </c>
      <c r="H254" s="475"/>
      <c r="I254" s="424"/>
      <c r="J254" s="424"/>
      <c r="K254" s="424"/>
      <c r="L254" s="424"/>
      <c r="M254" s="424"/>
      <c r="N254" s="424"/>
      <c r="O254" s="424"/>
      <c r="P254" s="424"/>
      <c r="Q254" s="562"/>
      <c r="R254" s="657"/>
      <c r="S254" s="64" t="s">
        <v>95</v>
      </c>
      <c r="T254" s="473">
        <v>488</v>
      </c>
      <c r="U254" s="474">
        <v>48</v>
      </c>
      <c r="V254" s="474">
        <v>554</v>
      </c>
      <c r="W254" s="475"/>
      <c r="X254" s="424"/>
      <c r="Y254" s="424"/>
      <c r="Z254" s="424"/>
      <c r="AA254" s="424"/>
      <c r="AB254" s="424"/>
      <c r="AC254" s="424"/>
      <c r="AD254" s="424"/>
      <c r="AE254" s="424"/>
    </row>
    <row r="255" spans="3:33" s="291" customFormat="1" ht="15.05" customHeight="1" x14ac:dyDescent="0.3">
      <c r="C255" s="389"/>
      <c r="D255" s="230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9"/>
      <c r="R255" s="389"/>
      <c r="S255" s="230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74"/>
      <c r="AG255" s="74"/>
    </row>
    <row r="256" spans="3:33" ht="15.05" customHeight="1" x14ac:dyDescent="0.3">
      <c r="C256" s="283"/>
      <c r="D256" s="230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8"/>
      <c r="R256" s="283"/>
      <c r="S256" s="230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74"/>
      <c r="AG256" s="21"/>
    </row>
    <row r="257" spans="3:33" ht="15.05" customHeight="1" x14ac:dyDescent="0.3">
      <c r="C257" s="283"/>
      <c r="D257" s="230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8"/>
      <c r="R257" s="283"/>
      <c r="S257" s="230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74"/>
      <c r="AG257" s="21"/>
    </row>
    <row r="258" spans="3:33" ht="15.05" customHeight="1" x14ac:dyDescent="0.3">
      <c r="C258" s="663" t="s">
        <v>244</v>
      </c>
      <c r="D258" s="663"/>
      <c r="E258" s="663"/>
      <c r="F258" s="663"/>
      <c r="G258" s="663"/>
      <c r="H258" s="663"/>
      <c r="I258" s="663"/>
      <c r="J258" s="663"/>
      <c r="K258" s="663"/>
      <c r="L258" s="663"/>
      <c r="M258" s="663"/>
      <c r="N258" s="663"/>
      <c r="O258" s="663"/>
      <c r="P258" s="663"/>
      <c r="Q258" s="8"/>
      <c r="R258" s="664" t="s">
        <v>245</v>
      </c>
      <c r="S258" s="664"/>
      <c r="T258" s="664"/>
      <c r="U258" s="664"/>
      <c r="V258" s="664"/>
      <c r="W258" s="664"/>
      <c r="X258" s="664"/>
      <c r="Y258" s="664"/>
      <c r="Z258" s="664"/>
      <c r="AA258" s="664"/>
      <c r="AB258" s="664"/>
      <c r="AC258" s="664"/>
      <c r="AD258" s="664"/>
      <c r="AE258" s="664"/>
      <c r="AF258" s="21"/>
      <c r="AG258" s="21"/>
    </row>
    <row r="259" spans="3:33" ht="15.05" customHeight="1" x14ac:dyDescent="0.3"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  <c r="P259" s="282"/>
      <c r="Q259" s="8"/>
      <c r="R259" s="282"/>
      <c r="S259" s="282"/>
      <c r="T259" s="282"/>
      <c r="U259" s="282"/>
      <c r="V259" s="282"/>
      <c r="W259" s="282"/>
      <c r="X259" s="282"/>
      <c r="Y259" s="282"/>
      <c r="Z259" s="282"/>
      <c r="AA259" s="282"/>
      <c r="AB259" s="282"/>
      <c r="AC259" s="282"/>
      <c r="AD259" s="282"/>
      <c r="AE259" s="282"/>
      <c r="AF259" s="21"/>
      <c r="AG259" s="21"/>
    </row>
    <row r="260" spans="3:33" ht="15.05" customHeight="1" x14ac:dyDescent="0.3">
      <c r="C260" s="282" t="s">
        <v>142</v>
      </c>
      <c r="D260" s="282">
        <v>2021</v>
      </c>
      <c r="E260" s="76" t="s">
        <v>138</v>
      </c>
      <c r="F260" s="76" t="s">
        <v>231</v>
      </c>
      <c r="G260" s="76" t="s">
        <v>232</v>
      </c>
      <c r="H260" s="76" t="s">
        <v>233</v>
      </c>
      <c r="I260" s="284"/>
      <c r="J260" s="231"/>
      <c r="K260" s="231"/>
      <c r="L260" s="231"/>
      <c r="M260" s="231"/>
      <c r="N260" s="231"/>
      <c r="O260" s="231"/>
      <c r="P260" s="231"/>
      <c r="Q260" s="8"/>
      <c r="R260" s="282" t="s">
        <v>328</v>
      </c>
      <c r="S260" s="282"/>
      <c r="T260" s="76" t="s">
        <v>138</v>
      </c>
      <c r="U260" s="76" t="s">
        <v>139</v>
      </c>
      <c r="V260" s="76" t="s">
        <v>140</v>
      </c>
      <c r="W260" s="76" t="s">
        <v>145</v>
      </c>
      <c r="X260" s="231"/>
      <c r="Y260" s="231"/>
      <c r="Z260" s="231"/>
      <c r="AA260" s="231"/>
      <c r="AB260" s="231"/>
      <c r="AC260" s="231"/>
      <c r="AD260" s="231"/>
      <c r="AE260" s="231"/>
      <c r="AF260" s="74"/>
      <c r="AG260" s="21"/>
    </row>
    <row r="261" spans="3:33" ht="15.05" customHeight="1" x14ac:dyDescent="0.3">
      <c r="C261" s="282"/>
      <c r="D261" s="282"/>
      <c r="E261" s="288" t="s">
        <v>178</v>
      </c>
      <c r="F261" s="289" t="s">
        <v>186</v>
      </c>
      <c r="G261" s="289" t="s">
        <v>189</v>
      </c>
      <c r="H261" s="77" t="s">
        <v>192</v>
      </c>
      <c r="I261" s="285"/>
      <c r="J261" s="285"/>
      <c r="K261" s="285"/>
      <c r="L261" s="285"/>
      <c r="M261" s="285"/>
      <c r="N261" s="285"/>
      <c r="O261" s="285"/>
      <c r="P261" s="285"/>
      <c r="Q261" s="8"/>
      <c r="R261" s="282"/>
      <c r="S261" s="282"/>
      <c r="T261" s="288" t="s">
        <v>178</v>
      </c>
      <c r="U261" s="289" t="s">
        <v>234</v>
      </c>
      <c r="V261" s="289" t="s">
        <v>235</v>
      </c>
      <c r="W261" s="77" t="s">
        <v>236</v>
      </c>
      <c r="X261" s="285"/>
      <c r="Y261" s="285"/>
      <c r="Z261" s="285"/>
      <c r="AA261" s="285"/>
      <c r="AB261" s="285"/>
      <c r="AC261" s="285"/>
      <c r="AD261" s="285"/>
      <c r="AE261" s="285"/>
      <c r="AF261" s="74"/>
      <c r="AG261" s="21"/>
    </row>
    <row r="262" spans="3:33" ht="15.05" customHeight="1" x14ac:dyDescent="0.3">
      <c r="C262" s="65"/>
      <c r="D262" s="30"/>
      <c r="E262" s="287" t="s">
        <v>128</v>
      </c>
      <c r="F262" s="237" t="s">
        <v>131</v>
      </c>
      <c r="G262" s="237" t="s">
        <v>134</v>
      </c>
      <c r="H262" s="77" t="s">
        <v>137</v>
      </c>
      <c r="I262" s="285"/>
      <c r="J262" s="285"/>
      <c r="K262" s="285"/>
      <c r="L262" s="285"/>
      <c r="M262" s="285"/>
      <c r="N262" s="285"/>
      <c r="O262" s="285"/>
      <c r="P262" s="285"/>
      <c r="Q262" s="8"/>
      <c r="R262" s="65"/>
      <c r="S262" s="31"/>
      <c r="T262" s="287" t="s">
        <v>128</v>
      </c>
      <c r="U262" s="237" t="s">
        <v>237</v>
      </c>
      <c r="V262" s="237" t="s">
        <v>238</v>
      </c>
      <c r="W262" s="77" t="s">
        <v>239</v>
      </c>
      <c r="X262" s="285"/>
      <c r="Y262" s="285"/>
      <c r="Z262" s="285"/>
      <c r="AA262" s="285"/>
      <c r="AB262" s="285"/>
      <c r="AC262" s="285"/>
      <c r="AD262" s="285"/>
      <c r="AE262" s="285"/>
      <c r="AF262" s="74"/>
      <c r="AG262" s="21"/>
    </row>
    <row r="263" spans="3:33" ht="15.05" customHeight="1" x14ac:dyDescent="0.3">
      <c r="C263" s="655">
        <v>2021</v>
      </c>
      <c r="D263" s="62" t="s">
        <v>93</v>
      </c>
      <c r="E263" s="468">
        <f t="shared" ref="E263:E265" si="241">E227+E245</f>
        <v>5977</v>
      </c>
      <c r="F263" s="469">
        <v>17099</v>
      </c>
      <c r="G263" s="469">
        <v>24310</v>
      </c>
      <c r="H263" s="470"/>
      <c r="I263" s="228"/>
      <c r="J263" s="228"/>
      <c r="K263" s="228"/>
      <c r="L263" s="228"/>
      <c r="M263" s="228"/>
      <c r="N263" s="228"/>
      <c r="O263" s="228"/>
      <c r="P263" s="228"/>
      <c r="Q263" s="562"/>
      <c r="R263" s="655">
        <v>2021</v>
      </c>
      <c r="S263" s="62" t="s">
        <v>93</v>
      </c>
      <c r="T263" s="468">
        <f t="shared" ref="T263:T265" si="242">T227+T245</f>
        <v>5977</v>
      </c>
      <c r="U263" s="469">
        <v>11122</v>
      </c>
      <c r="V263" s="469">
        <v>7211</v>
      </c>
      <c r="W263" s="470"/>
      <c r="X263" s="228"/>
      <c r="Y263" s="228"/>
      <c r="Z263" s="228"/>
      <c r="AA263" s="228"/>
      <c r="AB263" s="228"/>
      <c r="AC263" s="228"/>
      <c r="AD263" s="228"/>
      <c r="AE263" s="228"/>
      <c r="AF263" s="74"/>
      <c r="AG263" s="21"/>
    </row>
    <row r="264" spans="3:33" ht="15.05" customHeight="1" x14ac:dyDescent="0.3">
      <c r="C264" s="656"/>
      <c r="D264" s="63" t="s">
        <v>112</v>
      </c>
      <c r="E264" s="471">
        <f t="shared" si="241"/>
        <v>2934</v>
      </c>
      <c r="F264" s="472">
        <v>10644</v>
      </c>
      <c r="G264" s="472">
        <v>14835</v>
      </c>
      <c r="H264" s="464"/>
      <c r="I264" s="228"/>
      <c r="J264" s="228"/>
      <c r="K264" s="228"/>
      <c r="L264" s="228"/>
      <c r="M264" s="228"/>
      <c r="N264" s="228"/>
      <c r="O264" s="228"/>
      <c r="P264" s="228"/>
      <c r="Q264" s="562"/>
      <c r="R264" s="656"/>
      <c r="S264" s="63" t="s">
        <v>112</v>
      </c>
      <c r="T264" s="471">
        <f t="shared" si="242"/>
        <v>2934</v>
      </c>
      <c r="U264" s="472">
        <v>7710</v>
      </c>
      <c r="V264" s="472">
        <v>4191</v>
      </c>
      <c r="W264" s="464"/>
      <c r="X264" s="228"/>
      <c r="Y264" s="228"/>
      <c r="Z264" s="228"/>
      <c r="AA264" s="228"/>
      <c r="AB264" s="228"/>
      <c r="AC264" s="228"/>
      <c r="AD264" s="228"/>
      <c r="AE264" s="228"/>
      <c r="AF264" s="74"/>
      <c r="AG264" s="21"/>
    </row>
    <row r="265" spans="3:33" ht="15.05" customHeight="1" x14ac:dyDescent="0.3">
      <c r="C265" s="657"/>
      <c r="D265" s="64" t="s">
        <v>95</v>
      </c>
      <c r="E265" s="473">
        <f t="shared" si="241"/>
        <v>2363</v>
      </c>
      <c r="F265" s="474">
        <v>6643</v>
      </c>
      <c r="G265" s="474">
        <v>9407</v>
      </c>
      <c r="H265" s="475"/>
      <c r="I265" s="228"/>
      <c r="J265" s="228"/>
      <c r="K265" s="228"/>
      <c r="L265" s="228"/>
      <c r="M265" s="228"/>
      <c r="N265" s="228"/>
      <c r="O265" s="228"/>
      <c r="P265" s="228"/>
      <c r="Q265" s="562"/>
      <c r="R265" s="657"/>
      <c r="S265" s="64" t="s">
        <v>95</v>
      </c>
      <c r="T265" s="473">
        <f t="shared" si="242"/>
        <v>2363</v>
      </c>
      <c r="U265" s="474">
        <v>4280</v>
      </c>
      <c r="V265" s="474">
        <v>2764</v>
      </c>
      <c r="W265" s="475"/>
      <c r="X265" s="228"/>
      <c r="Y265" s="228"/>
      <c r="Z265" s="228"/>
      <c r="AA265" s="228"/>
      <c r="AB265" s="228"/>
      <c r="AC265" s="228"/>
      <c r="AD265" s="228"/>
      <c r="AE265" s="228"/>
      <c r="AF265" s="74"/>
      <c r="AG265" s="21"/>
    </row>
    <row r="266" spans="3:33" ht="15.05" customHeight="1" x14ac:dyDescent="0.3">
      <c r="C266" s="283"/>
      <c r="D266" s="230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562"/>
      <c r="R266" s="283"/>
      <c r="S266" s="230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74"/>
      <c r="AG266" s="21"/>
    </row>
    <row r="267" spans="3:33" ht="15.05" customHeight="1" x14ac:dyDescent="0.3">
      <c r="C267" s="409" t="s">
        <v>259</v>
      </c>
      <c r="D267" s="409">
        <v>2020</v>
      </c>
      <c r="E267" s="423" t="s">
        <v>138</v>
      </c>
      <c r="F267" s="423" t="s">
        <v>231</v>
      </c>
      <c r="G267" s="423" t="s">
        <v>232</v>
      </c>
      <c r="H267" s="423" t="s">
        <v>233</v>
      </c>
      <c r="I267" s="410"/>
      <c r="J267" s="410"/>
      <c r="K267" s="410"/>
      <c r="L267" s="410"/>
      <c r="M267" s="410"/>
      <c r="N267" s="410"/>
      <c r="O267" s="410"/>
      <c r="P267" s="410"/>
      <c r="Q267" s="562"/>
      <c r="R267" s="409" t="s">
        <v>262</v>
      </c>
      <c r="S267" s="409"/>
      <c r="T267" s="423" t="s">
        <v>138</v>
      </c>
      <c r="U267" s="423" t="s">
        <v>139</v>
      </c>
      <c r="V267" s="423" t="s">
        <v>140</v>
      </c>
      <c r="W267" s="423" t="s">
        <v>145</v>
      </c>
      <c r="X267" s="410"/>
      <c r="Y267" s="410"/>
      <c r="Z267" s="410"/>
      <c r="AA267" s="410"/>
      <c r="AB267" s="410"/>
      <c r="AC267" s="410"/>
      <c r="AD267" s="410"/>
      <c r="AE267" s="410"/>
    </row>
    <row r="268" spans="3:33" ht="15.05" customHeight="1" x14ac:dyDescent="0.3">
      <c r="C268" s="409"/>
      <c r="D268" s="409"/>
      <c r="E268" s="288" t="s">
        <v>178</v>
      </c>
      <c r="F268" s="289" t="s">
        <v>186</v>
      </c>
      <c r="G268" s="289" t="s">
        <v>189</v>
      </c>
      <c r="H268" s="77" t="s">
        <v>192</v>
      </c>
      <c r="I268" s="7"/>
      <c r="J268" s="7"/>
      <c r="K268" s="7"/>
      <c r="L268" s="7"/>
      <c r="M268" s="7"/>
      <c r="N268" s="7"/>
      <c r="O268" s="7"/>
      <c r="P268" s="7"/>
      <c r="Q268" s="562"/>
      <c r="R268" s="409"/>
      <c r="S268" s="409"/>
      <c r="T268" s="288" t="s">
        <v>178</v>
      </c>
      <c r="U268" s="289" t="s">
        <v>234</v>
      </c>
      <c r="V268" s="289" t="s">
        <v>235</v>
      </c>
      <c r="W268" s="77" t="s">
        <v>236</v>
      </c>
      <c r="X268" s="7"/>
      <c r="Y268" s="7"/>
      <c r="Z268" s="7"/>
      <c r="AA268" s="7"/>
      <c r="AB268" s="7"/>
      <c r="AC268" s="7"/>
      <c r="AD268" s="7"/>
      <c r="AE268" s="7"/>
    </row>
    <row r="269" spans="3:33" ht="15.05" customHeight="1" x14ac:dyDescent="0.3">
      <c r="C269" s="65"/>
      <c r="D269" s="30"/>
      <c r="E269" s="287" t="s">
        <v>128</v>
      </c>
      <c r="F269" s="237" t="s">
        <v>131</v>
      </c>
      <c r="G269" s="237" t="s">
        <v>134</v>
      </c>
      <c r="H269" s="77" t="s">
        <v>137</v>
      </c>
      <c r="I269" s="7"/>
      <c r="J269" s="7"/>
      <c r="K269" s="7"/>
      <c r="L269" s="7"/>
      <c r="M269" s="7"/>
      <c r="N269" s="7"/>
      <c r="O269" s="7"/>
      <c r="P269" s="7"/>
      <c r="Q269" s="562"/>
      <c r="R269" s="65"/>
      <c r="S269" s="31"/>
      <c r="T269" s="287" t="s">
        <v>128</v>
      </c>
      <c r="U269" s="237" t="s">
        <v>237</v>
      </c>
      <c r="V269" s="237" t="s">
        <v>238</v>
      </c>
      <c r="W269" s="77" t="s">
        <v>239</v>
      </c>
      <c r="X269" s="7"/>
      <c r="Y269" s="7"/>
      <c r="Z269" s="7"/>
      <c r="AA269" s="7"/>
      <c r="AB269" s="7"/>
      <c r="AC269" s="7"/>
      <c r="AD269" s="7"/>
      <c r="AE269" s="7"/>
    </row>
    <row r="270" spans="3:33" ht="15.05" customHeight="1" x14ac:dyDescent="0.3">
      <c r="C270" s="655">
        <v>2020</v>
      </c>
      <c r="D270" s="62" t="s">
        <v>93</v>
      </c>
      <c r="E270" s="468">
        <f>E234+E252</f>
        <v>5222</v>
      </c>
      <c r="F270" s="469">
        <v>15454</v>
      </c>
      <c r="G270" s="469">
        <v>21997</v>
      </c>
      <c r="H270" s="470"/>
      <c r="I270" s="424"/>
      <c r="J270" s="424"/>
      <c r="K270" s="424"/>
      <c r="L270" s="424"/>
      <c r="M270" s="424"/>
      <c r="N270" s="424"/>
      <c r="O270" s="424"/>
      <c r="P270" s="424"/>
      <c r="Q270" s="562"/>
      <c r="R270" s="655">
        <v>2020</v>
      </c>
      <c r="S270" s="62" t="s">
        <v>93</v>
      </c>
      <c r="T270" s="468">
        <f>T234+T252</f>
        <v>5222</v>
      </c>
      <c r="U270" s="469">
        <v>10232</v>
      </c>
      <c r="V270" s="469">
        <v>6543</v>
      </c>
      <c r="W270" s="470"/>
      <c r="X270" s="424"/>
      <c r="Y270" s="424"/>
      <c r="Z270" s="424"/>
      <c r="AA270" s="424"/>
      <c r="AB270" s="424"/>
      <c r="AC270" s="424"/>
      <c r="AD270" s="424"/>
      <c r="AE270" s="424"/>
    </row>
    <row r="271" spans="3:33" ht="15.05" customHeight="1" x14ac:dyDescent="0.3">
      <c r="C271" s="656"/>
      <c r="D271" s="63" t="s">
        <v>112</v>
      </c>
      <c r="E271" s="471">
        <f>E235+E253</f>
        <v>2289</v>
      </c>
      <c r="F271" s="472">
        <v>8488</v>
      </c>
      <c r="G271" s="472">
        <v>13282</v>
      </c>
      <c r="H271" s="464"/>
      <c r="I271" s="424"/>
      <c r="J271" s="424"/>
      <c r="K271" s="424"/>
      <c r="L271" s="424"/>
      <c r="M271" s="424"/>
      <c r="N271" s="424"/>
      <c r="O271" s="424"/>
      <c r="P271" s="424"/>
      <c r="Q271" s="562"/>
      <c r="R271" s="656"/>
      <c r="S271" s="63" t="s">
        <v>112</v>
      </c>
      <c r="T271" s="471">
        <f>T235+T253</f>
        <v>2289</v>
      </c>
      <c r="U271" s="472">
        <v>6199</v>
      </c>
      <c r="V271" s="472">
        <v>4794</v>
      </c>
      <c r="W271" s="464"/>
      <c r="X271" s="424"/>
      <c r="Y271" s="424"/>
      <c r="Z271" s="424"/>
      <c r="AA271" s="424"/>
      <c r="AB271" s="424"/>
      <c r="AC271" s="424"/>
      <c r="AD271" s="424"/>
      <c r="AE271" s="424"/>
    </row>
    <row r="272" spans="3:33" ht="15.05" customHeight="1" x14ac:dyDescent="0.3">
      <c r="C272" s="657"/>
      <c r="D272" s="64" t="s">
        <v>95</v>
      </c>
      <c r="E272" s="473">
        <f>E236+E254</f>
        <v>2111</v>
      </c>
      <c r="F272" s="474">
        <v>6445</v>
      </c>
      <c r="G272" s="474">
        <v>8592</v>
      </c>
      <c r="H272" s="475"/>
      <c r="I272" s="424"/>
      <c r="J272" s="424"/>
      <c r="K272" s="424"/>
      <c r="L272" s="424"/>
      <c r="M272" s="424"/>
      <c r="N272" s="424"/>
      <c r="O272" s="424"/>
      <c r="P272" s="424"/>
      <c r="Q272" s="562"/>
      <c r="R272" s="657"/>
      <c r="S272" s="64" t="s">
        <v>95</v>
      </c>
      <c r="T272" s="473">
        <f>T236+T254</f>
        <v>2111</v>
      </c>
      <c r="U272" s="474">
        <v>4334</v>
      </c>
      <c r="V272" s="474">
        <v>2147</v>
      </c>
      <c r="W272" s="475"/>
      <c r="X272" s="424"/>
      <c r="Y272" s="424"/>
      <c r="Z272" s="424"/>
      <c r="AA272" s="424"/>
      <c r="AB272" s="424"/>
      <c r="AC272" s="424"/>
      <c r="AD272" s="424"/>
      <c r="AE272" s="424"/>
    </row>
    <row r="273" spans="3:33" ht="15.05" customHeight="1" x14ac:dyDescent="0.3">
      <c r="C273" s="386"/>
      <c r="D273" s="230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8"/>
      <c r="R273" s="386"/>
      <c r="S273" s="230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74"/>
      <c r="AG273" s="21"/>
    </row>
    <row r="274" spans="3:33" ht="15.05" customHeight="1" x14ac:dyDescent="0.3">
      <c r="C274" s="386"/>
      <c r="D274" s="230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8"/>
      <c r="R274" s="386"/>
      <c r="S274" s="230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74"/>
      <c r="AG274" s="21"/>
    </row>
    <row r="275" spans="3:33" ht="15.05" customHeight="1" x14ac:dyDescent="0.3">
      <c r="C275" s="386"/>
      <c r="D275" s="230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8"/>
      <c r="R275" s="386"/>
      <c r="S275" s="230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74"/>
      <c r="AG275" s="21"/>
    </row>
    <row r="276" spans="3:33" ht="15.05" customHeight="1" x14ac:dyDescent="0.3">
      <c r="C276" s="661" t="s">
        <v>159</v>
      </c>
      <c r="D276" s="661"/>
      <c r="E276" s="661"/>
      <c r="F276" s="661"/>
      <c r="G276" s="661"/>
      <c r="H276" s="661"/>
      <c r="I276" s="661"/>
      <c r="J276" s="661"/>
      <c r="K276" s="661"/>
      <c r="L276" s="661"/>
      <c r="M276" s="661"/>
      <c r="N276" s="661"/>
      <c r="O276" s="661"/>
      <c r="P276" s="661"/>
      <c r="Q276" s="8"/>
      <c r="R276" s="662" t="s">
        <v>260</v>
      </c>
      <c r="S276" s="662"/>
      <c r="T276" s="662"/>
      <c r="U276" s="662"/>
      <c r="V276" s="662"/>
      <c r="W276" s="662"/>
      <c r="X276" s="662"/>
      <c r="Y276" s="662"/>
      <c r="Z276" s="662"/>
      <c r="AA276" s="662"/>
      <c r="AB276" s="662"/>
      <c r="AC276" s="662"/>
      <c r="AD276" s="662"/>
      <c r="AE276" s="662"/>
      <c r="AF276" s="21"/>
      <c r="AG276" s="21"/>
    </row>
    <row r="277" spans="3:33" ht="15.05" customHeight="1" x14ac:dyDescent="0.3"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8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1"/>
      <c r="AG277" s="21"/>
    </row>
    <row r="278" spans="3:33" ht="15.05" customHeight="1" x14ac:dyDescent="0.3">
      <c r="C278" s="314" t="s">
        <v>142</v>
      </c>
      <c r="D278" s="314">
        <v>2021</v>
      </c>
      <c r="E278" s="76" t="s">
        <v>138</v>
      </c>
      <c r="F278" s="76" t="s">
        <v>231</v>
      </c>
      <c r="G278" s="76" t="s">
        <v>232</v>
      </c>
      <c r="H278" s="76" t="s">
        <v>233</v>
      </c>
      <c r="I278" s="315"/>
      <c r="J278" s="231"/>
      <c r="K278" s="231"/>
      <c r="L278" s="231"/>
      <c r="M278" s="231"/>
      <c r="N278" s="231"/>
      <c r="O278" s="231"/>
      <c r="P278" s="231"/>
      <c r="Q278" s="8"/>
      <c r="R278" s="314" t="s">
        <v>328</v>
      </c>
      <c r="S278" s="314"/>
      <c r="T278" s="76" t="s">
        <v>138</v>
      </c>
      <c r="U278" s="76" t="s">
        <v>139</v>
      </c>
      <c r="V278" s="76" t="s">
        <v>140</v>
      </c>
      <c r="W278" s="76" t="s">
        <v>145</v>
      </c>
      <c r="X278" s="231"/>
      <c r="Y278" s="231"/>
      <c r="Z278" s="231"/>
      <c r="AA278" s="231"/>
      <c r="AB278" s="231"/>
      <c r="AC278" s="231"/>
      <c r="AD278" s="231"/>
      <c r="AE278" s="231"/>
      <c r="AF278" s="74"/>
      <c r="AG278" s="21"/>
    </row>
    <row r="279" spans="3:33" ht="15.05" customHeight="1" x14ac:dyDescent="0.3">
      <c r="C279" s="314"/>
      <c r="D279" s="314"/>
      <c r="E279" s="288" t="s">
        <v>178</v>
      </c>
      <c r="F279" s="289" t="s">
        <v>186</v>
      </c>
      <c r="G279" s="289" t="s">
        <v>189</v>
      </c>
      <c r="H279" s="77" t="s">
        <v>192</v>
      </c>
      <c r="I279" s="313"/>
      <c r="J279" s="313"/>
      <c r="K279" s="313"/>
      <c r="L279" s="313"/>
      <c r="M279" s="313"/>
      <c r="N279" s="313"/>
      <c r="O279" s="313"/>
      <c r="P279" s="313"/>
      <c r="Q279" s="8"/>
      <c r="R279" s="314"/>
      <c r="S279" s="314"/>
      <c r="T279" s="288" t="s">
        <v>178</v>
      </c>
      <c r="U279" s="289" t="s">
        <v>234</v>
      </c>
      <c r="V279" s="289" t="s">
        <v>235</v>
      </c>
      <c r="W279" s="77" t="s">
        <v>236</v>
      </c>
      <c r="X279" s="313"/>
      <c r="Y279" s="313"/>
      <c r="Z279" s="313"/>
      <c r="AA279" s="313"/>
      <c r="AB279" s="313"/>
      <c r="AC279" s="313"/>
      <c r="AD279" s="313"/>
      <c r="AE279" s="313"/>
      <c r="AF279" s="74"/>
      <c r="AG279" s="21"/>
    </row>
    <row r="280" spans="3:33" ht="15.05" customHeight="1" x14ac:dyDescent="0.3">
      <c r="C280" s="65"/>
      <c r="D280" s="30"/>
      <c r="E280" s="287" t="s">
        <v>128</v>
      </c>
      <c r="F280" s="237" t="s">
        <v>131</v>
      </c>
      <c r="G280" s="237" t="s">
        <v>134</v>
      </c>
      <c r="H280" s="77" t="s">
        <v>137</v>
      </c>
      <c r="I280" s="313"/>
      <c r="J280" s="313"/>
      <c r="K280" s="313"/>
      <c r="L280" s="313"/>
      <c r="M280" s="313"/>
      <c r="N280" s="313"/>
      <c r="O280" s="313"/>
      <c r="P280" s="313"/>
      <c r="Q280" s="8"/>
      <c r="R280" s="65"/>
      <c r="S280" s="31"/>
      <c r="T280" s="287" t="s">
        <v>128</v>
      </c>
      <c r="U280" s="237" t="s">
        <v>237</v>
      </c>
      <c r="V280" s="237" t="s">
        <v>238</v>
      </c>
      <c r="W280" s="77" t="s">
        <v>239</v>
      </c>
      <c r="X280" s="313"/>
      <c r="Y280" s="313"/>
      <c r="Z280" s="313"/>
      <c r="AA280" s="313"/>
      <c r="AB280" s="313"/>
      <c r="AC280" s="313"/>
      <c r="AD280" s="313"/>
      <c r="AE280" s="313"/>
      <c r="AF280" s="74"/>
      <c r="AG280" s="21"/>
    </row>
    <row r="281" spans="3:33" ht="15.05" customHeight="1" x14ac:dyDescent="0.3">
      <c r="C281" s="655">
        <v>2021</v>
      </c>
      <c r="D281" s="62" t="s">
        <v>93</v>
      </c>
      <c r="E281" s="468">
        <f>G155+G172+G190+E209</f>
        <v>333520</v>
      </c>
      <c r="F281" s="469">
        <v>666438</v>
      </c>
      <c r="G281" s="469">
        <v>836814</v>
      </c>
      <c r="H281" s="470"/>
      <c r="I281" s="228"/>
      <c r="J281" s="228"/>
      <c r="K281" s="228"/>
      <c r="L281" s="228"/>
      <c r="M281" s="228"/>
      <c r="N281" s="228"/>
      <c r="O281" s="228"/>
      <c r="P281" s="228"/>
      <c r="Q281" s="562"/>
      <c r="R281" s="655">
        <v>2021</v>
      </c>
      <c r="S281" s="62" t="s">
        <v>93</v>
      </c>
      <c r="T281" s="468">
        <f>T155+U155+V155+T172+U172+V172+T190+U190+V190+T209</f>
        <v>333520</v>
      </c>
      <c r="U281" s="469">
        <v>332918</v>
      </c>
      <c r="V281" s="469">
        <v>170376</v>
      </c>
      <c r="W281" s="470"/>
      <c r="X281" s="228"/>
      <c r="Y281" s="228"/>
      <c r="Z281" s="228"/>
      <c r="AA281" s="228"/>
      <c r="AB281" s="228"/>
      <c r="AC281" s="228"/>
      <c r="AD281" s="228"/>
      <c r="AE281" s="228"/>
      <c r="AF281" s="74"/>
      <c r="AG281" s="21"/>
    </row>
    <row r="282" spans="3:33" ht="15.05" customHeight="1" x14ac:dyDescent="0.3">
      <c r="C282" s="656"/>
      <c r="D282" s="63" t="s">
        <v>112</v>
      </c>
      <c r="E282" s="471">
        <f>G156+G173+G191+E210</f>
        <v>24289</v>
      </c>
      <c r="F282" s="472">
        <v>53987</v>
      </c>
      <c r="G282" s="472">
        <v>77175</v>
      </c>
      <c r="H282" s="464"/>
      <c r="I282" s="228"/>
      <c r="J282" s="228"/>
      <c r="K282" s="228"/>
      <c r="L282" s="228"/>
      <c r="M282" s="228"/>
      <c r="N282" s="228"/>
      <c r="O282" s="228"/>
      <c r="P282" s="228"/>
      <c r="Q282" s="562"/>
      <c r="R282" s="656"/>
      <c r="S282" s="63" t="s">
        <v>112</v>
      </c>
      <c r="T282" s="471">
        <f>T156+U156+V156+T173+U173+V173+T191+U191+V191+T210</f>
        <v>24289</v>
      </c>
      <c r="U282" s="472">
        <v>29698</v>
      </c>
      <c r="V282" s="472">
        <v>23188</v>
      </c>
      <c r="W282" s="464"/>
      <c r="X282" s="228"/>
      <c r="Y282" s="228"/>
      <c r="Z282" s="228"/>
      <c r="AA282" s="228"/>
      <c r="AB282" s="228"/>
      <c r="AC282" s="228"/>
      <c r="AD282" s="228"/>
      <c r="AE282" s="228"/>
      <c r="AF282" s="74"/>
      <c r="AG282" s="21"/>
    </row>
    <row r="283" spans="3:33" ht="15.05" customHeight="1" x14ac:dyDescent="0.3">
      <c r="C283" s="657"/>
      <c r="D283" s="64" t="s">
        <v>95</v>
      </c>
      <c r="E283" s="473">
        <f>G157+G174+G192+E211</f>
        <v>309534</v>
      </c>
      <c r="F283" s="474">
        <v>612834</v>
      </c>
      <c r="G283" s="474">
        <v>760185</v>
      </c>
      <c r="H283" s="475"/>
      <c r="I283" s="228"/>
      <c r="J283" s="228"/>
      <c r="K283" s="228"/>
      <c r="L283" s="228"/>
      <c r="M283" s="228"/>
      <c r="N283" s="228"/>
      <c r="O283" s="228"/>
      <c r="P283" s="228"/>
      <c r="Q283" s="562"/>
      <c r="R283" s="657"/>
      <c r="S283" s="64" t="s">
        <v>95</v>
      </c>
      <c r="T283" s="473">
        <f>T157+U157+V157+T174+U174+V174+T192+U192+V192+T211</f>
        <v>309534</v>
      </c>
      <c r="U283" s="474">
        <v>303300</v>
      </c>
      <c r="V283" s="474">
        <v>147351</v>
      </c>
      <c r="W283" s="475"/>
      <c r="X283" s="228"/>
      <c r="Y283" s="228"/>
      <c r="Z283" s="228"/>
      <c r="AA283" s="228"/>
      <c r="AB283" s="228"/>
      <c r="AC283" s="228"/>
      <c r="AD283" s="228"/>
      <c r="AE283" s="228"/>
      <c r="AF283" s="74"/>
      <c r="AG283" s="21"/>
    </row>
    <row r="284" spans="3:33" ht="15.05" customHeight="1" x14ac:dyDescent="0.3"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562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1"/>
      <c r="AG284" s="21"/>
    </row>
    <row r="285" spans="3:33" ht="15.05" customHeight="1" x14ac:dyDescent="0.3">
      <c r="C285" s="425" t="s">
        <v>259</v>
      </c>
      <c r="D285" s="425">
        <v>2020</v>
      </c>
      <c r="E285" s="76" t="s">
        <v>138</v>
      </c>
      <c r="F285" s="76" t="s">
        <v>231</v>
      </c>
      <c r="G285" s="76" t="s">
        <v>232</v>
      </c>
      <c r="H285" s="76" t="s">
        <v>233</v>
      </c>
      <c r="I285" s="426"/>
      <c r="J285" s="231"/>
      <c r="K285" s="231"/>
      <c r="L285" s="231"/>
      <c r="M285" s="231"/>
      <c r="N285" s="231"/>
      <c r="O285" s="231"/>
      <c r="P285" s="231"/>
      <c r="Q285" s="562"/>
      <c r="R285" s="425" t="s">
        <v>262</v>
      </c>
      <c r="S285" s="425"/>
      <c r="T285" s="76" t="s">
        <v>138</v>
      </c>
      <c r="U285" s="76" t="s">
        <v>139</v>
      </c>
      <c r="V285" s="76" t="s">
        <v>140</v>
      </c>
      <c r="W285" s="76" t="s">
        <v>145</v>
      </c>
      <c r="X285" s="286"/>
      <c r="Y285" s="286"/>
      <c r="Z285" s="286"/>
      <c r="AA285" s="286"/>
      <c r="AB285" s="286"/>
      <c r="AC285" s="286"/>
      <c r="AD285" s="286"/>
      <c r="AE285" s="286"/>
      <c r="AF285" s="21"/>
      <c r="AG285" s="21"/>
    </row>
    <row r="286" spans="3:33" ht="15.05" customHeight="1" x14ac:dyDescent="0.3">
      <c r="C286" s="425"/>
      <c r="D286" s="425"/>
      <c r="E286" s="288" t="s">
        <v>178</v>
      </c>
      <c r="F286" s="289" t="s">
        <v>186</v>
      </c>
      <c r="G286" s="289" t="s">
        <v>189</v>
      </c>
      <c r="H286" s="77" t="s">
        <v>192</v>
      </c>
      <c r="I286" s="389"/>
      <c r="J286" s="389"/>
      <c r="K286" s="389"/>
      <c r="L286" s="389"/>
      <c r="M286" s="389"/>
      <c r="N286" s="389"/>
      <c r="O286" s="389"/>
      <c r="P286" s="389"/>
      <c r="Q286" s="562"/>
      <c r="R286" s="425"/>
      <c r="S286" s="425"/>
      <c r="T286" s="288" t="s">
        <v>178</v>
      </c>
      <c r="U286" s="289" t="s">
        <v>234</v>
      </c>
      <c r="V286" s="289" t="s">
        <v>235</v>
      </c>
      <c r="W286" s="77" t="s">
        <v>236</v>
      </c>
      <c r="X286" s="286"/>
      <c r="Y286" s="286"/>
      <c r="Z286" s="286"/>
      <c r="AA286" s="286"/>
      <c r="AB286" s="286"/>
      <c r="AC286" s="286"/>
      <c r="AD286" s="286"/>
      <c r="AE286" s="286"/>
      <c r="AF286" s="21"/>
      <c r="AG286" s="21"/>
    </row>
    <row r="287" spans="3:33" ht="15.05" customHeight="1" x14ac:dyDescent="0.3">
      <c r="C287" s="65"/>
      <c r="D287" s="30"/>
      <c r="E287" s="287" t="s">
        <v>128</v>
      </c>
      <c r="F287" s="237" t="s">
        <v>131</v>
      </c>
      <c r="G287" s="237" t="s">
        <v>134</v>
      </c>
      <c r="H287" s="77" t="s">
        <v>137</v>
      </c>
      <c r="I287" s="389"/>
      <c r="J287" s="389"/>
      <c r="K287" s="389"/>
      <c r="L287" s="389"/>
      <c r="M287" s="389"/>
      <c r="N287" s="389"/>
      <c r="O287" s="389"/>
      <c r="P287" s="389"/>
      <c r="Q287" s="562"/>
      <c r="R287" s="65"/>
      <c r="S287" s="31"/>
      <c r="T287" s="287" t="s">
        <v>128</v>
      </c>
      <c r="U287" s="237" t="s">
        <v>237</v>
      </c>
      <c r="V287" s="237" t="s">
        <v>238</v>
      </c>
      <c r="W287" s="77" t="s">
        <v>239</v>
      </c>
      <c r="X287" s="286"/>
      <c r="Y287" s="286"/>
      <c r="Z287" s="286"/>
      <c r="AA287" s="286"/>
      <c r="AB287" s="286"/>
      <c r="AC287" s="286"/>
      <c r="AD287" s="286"/>
      <c r="AE287" s="286"/>
      <c r="AF287" s="21"/>
      <c r="AG287" s="21"/>
    </row>
    <row r="288" spans="3:33" ht="15.05" customHeight="1" x14ac:dyDescent="0.3">
      <c r="C288" s="655">
        <v>2020</v>
      </c>
      <c r="D288" s="62" t="s">
        <v>93</v>
      </c>
      <c r="E288" s="468">
        <f>G161+G178+G196+E216</f>
        <v>324616</v>
      </c>
      <c r="F288" s="469">
        <v>506723</v>
      </c>
      <c r="G288" s="469">
        <v>813085</v>
      </c>
      <c r="H288" s="470"/>
      <c r="I288" s="228"/>
      <c r="J288" s="228"/>
      <c r="K288" s="228"/>
      <c r="L288" s="228"/>
      <c r="M288" s="228"/>
      <c r="N288" s="228"/>
      <c r="O288" s="228"/>
      <c r="P288" s="228"/>
      <c r="Q288" s="562"/>
      <c r="R288" s="655">
        <v>2020</v>
      </c>
      <c r="S288" s="62" t="s">
        <v>93</v>
      </c>
      <c r="T288" s="468">
        <v>324616</v>
      </c>
      <c r="U288" s="469">
        <v>182107</v>
      </c>
      <c r="V288" s="469">
        <v>306362</v>
      </c>
      <c r="W288" s="470"/>
      <c r="X288" s="286"/>
      <c r="Y288" s="286"/>
      <c r="Z288" s="286"/>
      <c r="AA288" s="286"/>
      <c r="AB288" s="286"/>
      <c r="AC288" s="286"/>
      <c r="AD288" s="286"/>
      <c r="AE288" s="286"/>
      <c r="AF288" s="21"/>
      <c r="AG288" s="21"/>
    </row>
    <row r="289" spans="3:33" ht="15.05" customHeight="1" x14ac:dyDescent="0.3">
      <c r="C289" s="656"/>
      <c r="D289" s="63" t="s">
        <v>112</v>
      </c>
      <c r="E289" s="471">
        <f>G162+G179+G197+E217</f>
        <v>25272</v>
      </c>
      <c r="F289" s="472">
        <v>46722</v>
      </c>
      <c r="G289" s="472">
        <v>73686</v>
      </c>
      <c r="H289" s="464"/>
      <c r="I289" s="228"/>
      <c r="J289" s="228"/>
      <c r="K289" s="228"/>
      <c r="L289" s="228"/>
      <c r="M289" s="228"/>
      <c r="N289" s="228"/>
      <c r="O289" s="228"/>
      <c r="P289" s="228"/>
      <c r="Q289" s="562"/>
      <c r="R289" s="656"/>
      <c r="S289" s="63" t="s">
        <v>112</v>
      </c>
      <c r="T289" s="471">
        <v>25272</v>
      </c>
      <c r="U289" s="472">
        <v>21450</v>
      </c>
      <c r="V289" s="472">
        <v>26964</v>
      </c>
      <c r="W289" s="464"/>
      <c r="X289" s="286"/>
      <c r="Y289" s="286"/>
      <c r="Z289" s="286"/>
      <c r="AA289" s="286"/>
      <c r="AB289" s="286"/>
      <c r="AC289" s="286"/>
      <c r="AD289" s="286"/>
      <c r="AE289" s="286"/>
      <c r="AF289" s="21"/>
      <c r="AG289" s="21"/>
    </row>
    <row r="290" spans="3:33" ht="15.05" customHeight="1" x14ac:dyDescent="0.3">
      <c r="C290" s="657"/>
      <c r="D290" s="64" t="s">
        <v>95</v>
      </c>
      <c r="E290" s="473">
        <f>G163+G180+G198+E218</f>
        <v>299975</v>
      </c>
      <c r="F290" s="474">
        <v>461046</v>
      </c>
      <c r="G290" s="474">
        <v>741021</v>
      </c>
      <c r="H290" s="475"/>
      <c r="I290" s="228"/>
      <c r="J290" s="228"/>
      <c r="K290" s="228"/>
      <c r="L290" s="228"/>
      <c r="M290" s="228"/>
      <c r="N290" s="228"/>
      <c r="O290" s="228"/>
      <c r="P290" s="228"/>
      <c r="Q290" s="562"/>
      <c r="R290" s="657"/>
      <c r="S290" s="64" t="s">
        <v>95</v>
      </c>
      <c r="T290" s="473">
        <v>299975</v>
      </c>
      <c r="U290" s="474">
        <v>161071</v>
      </c>
      <c r="V290" s="474">
        <v>279975</v>
      </c>
      <c r="W290" s="475"/>
      <c r="X290" s="286"/>
      <c r="Y290" s="286"/>
      <c r="Z290" s="286"/>
      <c r="AA290" s="286"/>
      <c r="AB290" s="286"/>
      <c r="AC290" s="286"/>
      <c r="AD290" s="286"/>
      <c r="AE290" s="286"/>
      <c r="AF290" s="21"/>
      <c r="AG290" s="21"/>
    </row>
    <row r="291" spans="3:33" ht="15.05" customHeight="1" x14ac:dyDescent="0.3">
      <c r="C291" s="425"/>
      <c r="D291" s="425"/>
      <c r="E291" s="425"/>
      <c r="F291" s="425"/>
      <c r="G291" s="425"/>
      <c r="H291" s="425"/>
      <c r="I291" s="425"/>
      <c r="J291" s="425"/>
      <c r="K291" s="425"/>
      <c r="L291" s="425"/>
      <c r="M291" s="425"/>
      <c r="N291" s="425"/>
      <c r="O291" s="425"/>
      <c r="P291" s="425"/>
      <c r="Q291" s="8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1"/>
      <c r="AG291" s="21"/>
    </row>
    <row r="292" spans="3:33" ht="15.05" customHeight="1" x14ac:dyDescent="0.3">
      <c r="C292" s="425"/>
      <c r="D292" s="425"/>
      <c r="E292" s="425"/>
      <c r="F292" s="425"/>
      <c r="G292" s="425"/>
      <c r="H292" s="425"/>
      <c r="I292" s="425"/>
      <c r="J292" s="425"/>
      <c r="K292" s="425"/>
      <c r="L292" s="425"/>
      <c r="M292" s="425"/>
      <c r="N292" s="425"/>
      <c r="O292" s="425"/>
      <c r="P292" s="425"/>
      <c r="Q292" s="8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1"/>
      <c r="AG292" s="21"/>
    </row>
    <row r="293" spans="3:33" ht="15.05" customHeight="1" x14ac:dyDescent="0.3"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8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1"/>
      <c r="AG293" s="21"/>
    </row>
    <row r="294" spans="3:33" ht="15.05" customHeight="1" x14ac:dyDescent="0.3">
      <c r="C294" s="661" t="s">
        <v>246</v>
      </c>
      <c r="D294" s="661"/>
      <c r="E294" s="661"/>
      <c r="F294" s="661"/>
      <c r="G294" s="661"/>
      <c r="H294" s="661"/>
      <c r="I294" s="661"/>
      <c r="J294" s="661"/>
      <c r="K294" s="661"/>
      <c r="L294" s="661"/>
      <c r="M294" s="661"/>
      <c r="N294" s="661"/>
      <c r="O294" s="661"/>
      <c r="P294" s="661"/>
      <c r="Q294" s="8"/>
      <c r="R294" s="662" t="s">
        <v>261</v>
      </c>
      <c r="S294" s="662"/>
      <c r="T294" s="662"/>
      <c r="U294" s="662"/>
      <c r="V294" s="662"/>
      <c r="W294" s="662"/>
      <c r="X294" s="662"/>
      <c r="Y294" s="662"/>
      <c r="Z294" s="662"/>
      <c r="AA294" s="662"/>
      <c r="AB294" s="662"/>
      <c r="AC294" s="662"/>
      <c r="AD294" s="662"/>
      <c r="AE294" s="662"/>
      <c r="AF294" s="21"/>
      <c r="AG294" s="21"/>
    </row>
    <row r="295" spans="3:33" ht="15.05" customHeight="1" x14ac:dyDescent="0.3"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8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1"/>
      <c r="AG295" s="21"/>
    </row>
    <row r="296" spans="3:33" s="291" customFormat="1" ht="15.05" customHeight="1" x14ac:dyDescent="0.3">
      <c r="C296" s="286" t="s">
        <v>142</v>
      </c>
      <c r="D296" s="286">
        <v>2021</v>
      </c>
      <c r="E296" s="231" t="s">
        <v>138</v>
      </c>
      <c r="F296" s="231" t="s">
        <v>231</v>
      </c>
      <c r="G296" s="231" t="s">
        <v>232</v>
      </c>
      <c r="H296" s="231" t="s">
        <v>233</v>
      </c>
      <c r="I296" s="231"/>
      <c r="J296" s="231"/>
      <c r="K296" s="231"/>
      <c r="L296" s="231"/>
      <c r="M296" s="231"/>
      <c r="N296" s="231"/>
      <c r="O296" s="231"/>
      <c r="P296" s="231"/>
      <c r="Q296" s="229"/>
      <c r="R296" s="286" t="s">
        <v>330</v>
      </c>
      <c r="S296" s="286"/>
      <c r="T296" s="231" t="s">
        <v>138</v>
      </c>
      <c r="U296" s="231" t="s">
        <v>139</v>
      </c>
      <c r="V296" s="231" t="s">
        <v>140</v>
      </c>
      <c r="W296" s="231" t="s">
        <v>145</v>
      </c>
      <c r="X296" s="231"/>
      <c r="Y296" s="231"/>
      <c r="Z296" s="231"/>
      <c r="AA296" s="231"/>
      <c r="AB296" s="231"/>
      <c r="AC296" s="231"/>
      <c r="AD296" s="231"/>
      <c r="AE296" s="231"/>
      <c r="AF296" s="74"/>
      <c r="AG296" s="74"/>
    </row>
    <row r="297" spans="3:33" s="291" customFormat="1" ht="15.05" customHeight="1" x14ac:dyDescent="0.3">
      <c r="C297" s="286"/>
      <c r="D297" s="286"/>
      <c r="E297" s="390" t="s">
        <v>178</v>
      </c>
      <c r="F297" s="391" t="s">
        <v>186</v>
      </c>
      <c r="G297" s="391" t="s">
        <v>189</v>
      </c>
      <c r="H297" s="392" t="s">
        <v>192</v>
      </c>
      <c r="I297" s="383"/>
      <c r="J297" s="383"/>
      <c r="K297" s="383"/>
      <c r="L297" s="383"/>
      <c r="M297" s="383"/>
      <c r="N297" s="383"/>
      <c r="O297" s="383"/>
      <c r="P297" s="383"/>
      <c r="Q297" s="229"/>
      <c r="R297" s="286"/>
      <c r="S297" s="286"/>
      <c r="T297" s="390" t="s">
        <v>178</v>
      </c>
      <c r="U297" s="391" t="s">
        <v>234</v>
      </c>
      <c r="V297" s="391" t="s">
        <v>235</v>
      </c>
      <c r="W297" s="392" t="s">
        <v>236</v>
      </c>
      <c r="X297" s="383"/>
      <c r="Y297" s="383"/>
      <c r="Z297" s="383"/>
      <c r="AA297" s="383"/>
      <c r="AB297" s="383"/>
      <c r="AC297" s="383"/>
      <c r="AD297" s="383"/>
      <c r="AE297" s="383"/>
      <c r="AF297" s="74"/>
      <c r="AG297" s="74"/>
    </row>
    <row r="298" spans="3:33" s="291" customFormat="1" ht="15.05" customHeight="1" x14ac:dyDescent="0.3">
      <c r="C298" s="393"/>
      <c r="D298" s="394"/>
      <c r="E298" s="624" t="s">
        <v>128</v>
      </c>
      <c r="F298" s="238" t="s">
        <v>131</v>
      </c>
      <c r="G298" s="238" t="s">
        <v>134</v>
      </c>
      <c r="H298" s="392" t="s">
        <v>137</v>
      </c>
      <c r="I298" s="389"/>
      <c r="J298" s="389"/>
      <c r="K298" s="389"/>
      <c r="L298" s="389"/>
      <c r="M298" s="389"/>
      <c r="N298" s="389"/>
      <c r="O298" s="389"/>
      <c r="P298" s="383"/>
      <c r="Q298" s="229"/>
      <c r="R298" s="393"/>
      <c r="S298" s="396"/>
      <c r="T298" s="395" t="s">
        <v>128</v>
      </c>
      <c r="U298" s="238" t="s">
        <v>237</v>
      </c>
      <c r="V298" s="238" t="s">
        <v>238</v>
      </c>
      <c r="W298" s="392" t="s">
        <v>239</v>
      </c>
      <c r="X298" s="383"/>
      <c r="Y298" s="383"/>
      <c r="Z298" s="383"/>
      <c r="AA298" s="383"/>
      <c r="AB298" s="383"/>
      <c r="AC298" s="383"/>
      <c r="AD298" s="383"/>
      <c r="AE298" s="383"/>
      <c r="AF298" s="74"/>
      <c r="AG298" s="74"/>
    </row>
    <row r="299" spans="3:33" s="291" customFormat="1" ht="15.05" customHeight="1" x14ac:dyDescent="0.3">
      <c r="C299" s="658">
        <v>2021</v>
      </c>
      <c r="D299" s="397" t="s">
        <v>93</v>
      </c>
      <c r="E299" s="468">
        <f t="shared" ref="E299:E301" si="243">E263+E281</f>
        <v>339497</v>
      </c>
      <c r="F299" s="469">
        <v>683537</v>
      </c>
      <c r="G299" s="469">
        <v>861124</v>
      </c>
      <c r="H299" s="470"/>
      <c r="I299" s="633"/>
      <c r="J299" s="633"/>
      <c r="K299" s="633"/>
      <c r="L299" s="633"/>
      <c r="M299" s="633"/>
      <c r="N299" s="633"/>
      <c r="O299" s="228"/>
      <c r="P299" s="228"/>
      <c r="Q299" s="620"/>
      <c r="R299" s="658">
        <v>2021</v>
      </c>
      <c r="S299" s="397" t="s">
        <v>93</v>
      </c>
      <c r="T299" s="468">
        <f t="shared" ref="T299:T301" si="244">T263+T281</f>
        <v>339497</v>
      </c>
      <c r="U299" s="469">
        <v>344040</v>
      </c>
      <c r="V299" s="469">
        <v>177587</v>
      </c>
      <c r="W299" s="470"/>
      <c r="X299" s="228"/>
      <c r="Y299" s="633"/>
      <c r="Z299" s="633"/>
      <c r="AA299" s="633"/>
      <c r="AB299" s="633"/>
      <c r="AC299" s="633"/>
      <c r="AD299" s="633"/>
      <c r="AE299" s="228"/>
      <c r="AF299" s="74"/>
      <c r="AG299" s="74"/>
    </row>
    <row r="300" spans="3:33" s="291" customFormat="1" ht="15.05" customHeight="1" x14ac:dyDescent="0.3">
      <c r="C300" s="659"/>
      <c r="D300" s="398" t="s">
        <v>112</v>
      </c>
      <c r="E300" s="471">
        <f t="shared" si="243"/>
        <v>27223</v>
      </c>
      <c r="F300" s="472">
        <v>64631</v>
      </c>
      <c r="G300" s="472">
        <v>92010</v>
      </c>
      <c r="H300" s="464"/>
      <c r="I300" s="228"/>
      <c r="J300" s="228"/>
      <c r="K300" s="228"/>
      <c r="L300" s="228"/>
      <c r="M300" s="228"/>
      <c r="N300" s="228"/>
      <c r="O300" s="228"/>
      <c r="P300" s="228"/>
      <c r="Q300" s="620"/>
      <c r="R300" s="659"/>
      <c r="S300" s="398" t="s">
        <v>112</v>
      </c>
      <c r="T300" s="471">
        <f t="shared" si="244"/>
        <v>27223</v>
      </c>
      <c r="U300" s="472">
        <v>37408</v>
      </c>
      <c r="V300" s="472">
        <v>27379</v>
      </c>
      <c r="W300" s="464"/>
      <c r="X300" s="228"/>
      <c r="Y300" s="228"/>
      <c r="Z300" s="228"/>
      <c r="AA300" s="228"/>
      <c r="AB300" s="228"/>
      <c r="AC300" s="228"/>
      <c r="AD300" s="228"/>
      <c r="AE300" s="228"/>
      <c r="AF300" s="74"/>
      <c r="AG300" s="74"/>
    </row>
    <row r="301" spans="3:33" s="291" customFormat="1" ht="15.05" customHeight="1" x14ac:dyDescent="0.3">
      <c r="C301" s="660"/>
      <c r="D301" s="399" t="s">
        <v>95</v>
      </c>
      <c r="E301" s="473">
        <f t="shared" si="243"/>
        <v>311897</v>
      </c>
      <c r="F301" s="474">
        <v>619477</v>
      </c>
      <c r="G301" s="474">
        <v>769592</v>
      </c>
      <c r="H301" s="475"/>
      <c r="I301" s="228"/>
      <c r="J301" s="228"/>
      <c r="K301" s="228"/>
      <c r="L301" s="228"/>
      <c r="M301" s="228"/>
      <c r="N301" s="228"/>
      <c r="O301" s="228"/>
      <c r="P301" s="228"/>
      <c r="Q301" s="620"/>
      <c r="R301" s="660"/>
      <c r="S301" s="399" t="s">
        <v>95</v>
      </c>
      <c r="T301" s="473">
        <f t="shared" si="244"/>
        <v>311897</v>
      </c>
      <c r="U301" s="474">
        <v>307580</v>
      </c>
      <c r="V301" s="474">
        <v>150115</v>
      </c>
      <c r="W301" s="475"/>
      <c r="X301" s="228"/>
      <c r="Y301" s="228"/>
      <c r="Z301" s="228"/>
      <c r="AA301" s="228"/>
      <c r="AB301" s="228"/>
      <c r="AC301" s="228"/>
      <c r="AD301" s="228"/>
      <c r="AE301" s="228"/>
      <c r="AF301" s="74"/>
      <c r="AG301" s="74"/>
    </row>
    <row r="302" spans="3:33" s="291" customFormat="1" ht="15.05" customHeight="1" x14ac:dyDescent="0.3"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620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74"/>
      <c r="AG302" s="74"/>
    </row>
    <row r="303" spans="3:33" ht="16.899999999999999" x14ac:dyDescent="0.3">
      <c r="C303" s="286" t="s">
        <v>259</v>
      </c>
      <c r="D303" s="286">
        <v>2020</v>
      </c>
      <c r="E303" s="231" t="s">
        <v>138</v>
      </c>
      <c r="F303" s="231" t="s">
        <v>231</v>
      </c>
      <c r="G303" s="231" t="s">
        <v>232</v>
      </c>
      <c r="H303" s="231" t="s">
        <v>233</v>
      </c>
      <c r="I303" s="231"/>
      <c r="J303" s="231"/>
      <c r="K303" s="231"/>
      <c r="L303" s="231"/>
      <c r="M303" s="231"/>
      <c r="N303" s="231"/>
      <c r="O303" s="231"/>
      <c r="P303" s="231"/>
      <c r="Q303" s="620"/>
      <c r="R303" s="286" t="s">
        <v>331</v>
      </c>
      <c r="S303" s="286"/>
      <c r="T303" s="231" t="s">
        <v>138</v>
      </c>
      <c r="U303" s="231" t="s">
        <v>139</v>
      </c>
      <c r="V303" s="231" t="s">
        <v>140</v>
      </c>
      <c r="W303" s="231" t="s">
        <v>145</v>
      </c>
    </row>
    <row r="304" spans="3:33" ht="16.899999999999999" x14ac:dyDescent="0.3">
      <c r="C304" s="286"/>
      <c r="D304" s="286"/>
      <c r="E304" s="390" t="s">
        <v>178</v>
      </c>
      <c r="F304" s="391" t="s">
        <v>186</v>
      </c>
      <c r="G304" s="391" t="s">
        <v>189</v>
      </c>
      <c r="H304" s="392" t="s">
        <v>192</v>
      </c>
      <c r="I304" s="389"/>
      <c r="J304" s="389"/>
      <c r="K304" s="389"/>
      <c r="L304" s="389"/>
      <c r="M304" s="389"/>
      <c r="N304" s="389"/>
      <c r="O304" s="389"/>
      <c r="P304" s="389"/>
      <c r="Q304" s="620"/>
      <c r="R304" s="286"/>
      <c r="S304" s="286"/>
      <c r="T304" s="390" t="s">
        <v>178</v>
      </c>
      <c r="U304" s="391" t="s">
        <v>234</v>
      </c>
      <c r="V304" s="391" t="s">
        <v>235</v>
      </c>
      <c r="W304" s="392" t="s">
        <v>236</v>
      </c>
    </row>
    <row r="305" spans="3:23" ht="16.899999999999999" x14ac:dyDescent="0.3">
      <c r="C305" s="393"/>
      <c r="D305" s="394"/>
      <c r="E305" s="395" t="s">
        <v>128</v>
      </c>
      <c r="F305" s="238" t="s">
        <v>131</v>
      </c>
      <c r="G305" s="238" t="s">
        <v>134</v>
      </c>
      <c r="H305" s="392" t="s">
        <v>137</v>
      </c>
      <c r="I305" s="389"/>
      <c r="J305" s="389"/>
      <c r="K305" s="389"/>
      <c r="L305" s="389"/>
      <c r="M305" s="389"/>
      <c r="N305" s="389"/>
      <c r="O305" s="389"/>
      <c r="P305" s="389"/>
      <c r="Q305" s="620"/>
      <c r="R305" s="393"/>
      <c r="S305" s="396"/>
      <c r="T305" s="395" t="s">
        <v>128</v>
      </c>
      <c r="U305" s="238" t="s">
        <v>237</v>
      </c>
      <c r="V305" s="238" t="s">
        <v>238</v>
      </c>
      <c r="W305" s="392" t="s">
        <v>239</v>
      </c>
    </row>
    <row r="306" spans="3:23" ht="16.3" x14ac:dyDescent="0.3">
      <c r="C306" s="658">
        <v>2020</v>
      </c>
      <c r="D306" s="397" t="s">
        <v>93</v>
      </c>
      <c r="E306" s="468">
        <f t="shared" ref="E306:E308" si="245">E270+E288</f>
        <v>329838</v>
      </c>
      <c r="F306" s="469">
        <v>522177</v>
      </c>
      <c r="G306" s="469">
        <v>835082</v>
      </c>
      <c r="H306" s="470"/>
      <c r="I306" s="228"/>
      <c r="J306" s="228"/>
      <c r="K306" s="228"/>
      <c r="L306" s="228"/>
      <c r="M306" s="228"/>
      <c r="N306" s="228"/>
      <c r="O306" s="228"/>
      <c r="P306" s="228"/>
      <c r="Q306" s="620"/>
      <c r="R306" s="658">
        <v>2020</v>
      </c>
      <c r="S306" s="397" t="s">
        <v>93</v>
      </c>
      <c r="T306" s="468">
        <f>T270+T288</f>
        <v>329838</v>
      </c>
      <c r="U306" s="469">
        <v>192339</v>
      </c>
      <c r="V306" s="469">
        <v>312905</v>
      </c>
      <c r="W306" s="470"/>
    </row>
    <row r="307" spans="3:23" ht="16.3" x14ac:dyDescent="0.3">
      <c r="C307" s="659"/>
      <c r="D307" s="398" t="s">
        <v>112</v>
      </c>
      <c r="E307" s="471">
        <f t="shared" si="245"/>
        <v>27561</v>
      </c>
      <c r="F307" s="472">
        <v>55210</v>
      </c>
      <c r="G307" s="472">
        <v>86968</v>
      </c>
      <c r="H307" s="464"/>
      <c r="I307" s="228"/>
      <c r="J307" s="228"/>
      <c r="K307" s="228"/>
      <c r="L307" s="228"/>
      <c r="M307" s="228"/>
      <c r="N307" s="228"/>
      <c r="O307" s="228"/>
      <c r="P307" s="228"/>
      <c r="Q307" s="620"/>
      <c r="R307" s="659"/>
      <c r="S307" s="398" t="s">
        <v>112</v>
      </c>
      <c r="T307" s="471">
        <f t="shared" ref="T307:T308" si="246">T271+T289</f>
        <v>27561</v>
      </c>
      <c r="U307" s="472">
        <v>27649</v>
      </c>
      <c r="V307" s="472">
        <v>31758</v>
      </c>
      <c r="W307" s="464"/>
    </row>
    <row r="308" spans="3:23" ht="16.3" x14ac:dyDescent="0.3">
      <c r="C308" s="660"/>
      <c r="D308" s="399" t="s">
        <v>95</v>
      </c>
      <c r="E308" s="473">
        <f t="shared" si="245"/>
        <v>302086</v>
      </c>
      <c r="F308" s="474">
        <v>467491</v>
      </c>
      <c r="G308" s="474">
        <v>749613</v>
      </c>
      <c r="H308" s="475"/>
      <c r="I308" s="228"/>
      <c r="J308" s="228"/>
      <c r="K308" s="228"/>
      <c r="L308" s="228"/>
      <c r="M308" s="228"/>
      <c r="N308" s="228"/>
      <c r="O308" s="228"/>
      <c r="P308" s="228"/>
      <c r="Q308" s="620"/>
      <c r="R308" s="660"/>
      <c r="S308" s="399" t="s">
        <v>95</v>
      </c>
      <c r="T308" s="473">
        <f t="shared" si="246"/>
        <v>302086</v>
      </c>
      <c r="U308" s="474">
        <v>165405</v>
      </c>
      <c r="V308" s="474">
        <v>282122</v>
      </c>
      <c r="W308" s="475"/>
    </row>
    <row r="309" spans="3:23" ht="16.3" x14ac:dyDescent="0.3">
      <c r="Q309" s="620"/>
    </row>
  </sheetData>
  <mergeCells count="354">
    <mergeCell ref="I26:L26"/>
    <mergeCell ref="AG180:AG182"/>
    <mergeCell ref="AV180:AV182"/>
    <mergeCell ref="AL33:AZ34"/>
    <mergeCell ref="AL111:AR112"/>
    <mergeCell ref="AT111:AZ112"/>
    <mergeCell ref="AL113:AR113"/>
    <mergeCell ref="AT113:AZ113"/>
    <mergeCell ref="AG155:AG157"/>
    <mergeCell ref="AV155:AV157"/>
    <mergeCell ref="AG173:AG175"/>
    <mergeCell ref="AV173:AV175"/>
    <mergeCell ref="AG146:BI148"/>
    <mergeCell ref="AL47:AR48"/>
    <mergeCell ref="AT47:AZ48"/>
    <mergeCell ref="AL49:AR50"/>
    <mergeCell ref="AT49:AZ50"/>
    <mergeCell ref="AL51:AR51"/>
    <mergeCell ref="AT51:AZ51"/>
    <mergeCell ref="AL53:AL56"/>
    <mergeCell ref="AT53:AT56"/>
    <mergeCell ref="AL109:AR110"/>
    <mergeCell ref="AT109:AZ110"/>
    <mergeCell ref="AL42:AL44"/>
    <mergeCell ref="AT36:AZ37"/>
    <mergeCell ref="AT38:AZ39"/>
    <mergeCell ref="AT40:AZ40"/>
    <mergeCell ref="AT42:AT44"/>
    <mergeCell ref="AL36:AR37"/>
    <mergeCell ref="AL38:AR39"/>
    <mergeCell ref="AL40:AR40"/>
    <mergeCell ref="AE89:AJ89"/>
    <mergeCell ref="AE75:AF75"/>
    <mergeCell ref="AE40:AF40"/>
    <mergeCell ref="AE51:AF51"/>
    <mergeCell ref="AG40:AH40"/>
    <mergeCell ref="AI40:AJ40"/>
    <mergeCell ref="AG51:AH51"/>
    <mergeCell ref="AI51:AJ51"/>
    <mergeCell ref="AG75:AH75"/>
    <mergeCell ref="AI75:AJ75"/>
    <mergeCell ref="AE47:AJ48"/>
    <mergeCell ref="AE49:AJ50"/>
    <mergeCell ref="AE84:AF84"/>
    <mergeCell ref="AG84:AH84"/>
    <mergeCell ref="AI84:AJ84"/>
    <mergeCell ref="AE80:AJ81"/>
    <mergeCell ref="AE59:AJ60"/>
    <mergeCell ref="R294:AE294"/>
    <mergeCell ref="C281:C283"/>
    <mergeCell ref="R281:R283"/>
    <mergeCell ref="Q121:S122"/>
    <mergeCell ref="D113:D114"/>
    <mergeCell ref="E113:E114"/>
    <mergeCell ref="F113:F114"/>
    <mergeCell ref="J113:K113"/>
    <mergeCell ref="D111:F111"/>
    <mergeCell ref="G111:I111"/>
    <mergeCell ref="Q111:S111"/>
    <mergeCell ref="T111:V111"/>
    <mergeCell ref="L113:M113"/>
    <mergeCell ref="N113:O113"/>
    <mergeCell ref="C143:P144"/>
    <mergeCell ref="D134:F134"/>
    <mergeCell ref="G134:I134"/>
    <mergeCell ref="J134:O135"/>
    <mergeCell ref="C150:P150"/>
    <mergeCell ref="C155:C157"/>
    <mergeCell ref="C146:P148"/>
    <mergeCell ref="C186:P186"/>
    <mergeCell ref="C132:C137"/>
    <mergeCell ref="D136:D137"/>
    <mergeCell ref="N63:O63"/>
    <mergeCell ref="J75:K75"/>
    <mergeCell ref="L75:M75"/>
    <mergeCell ref="N75:O75"/>
    <mergeCell ref="E63:E64"/>
    <mergeCell ref="J59:O60"/>
    <mergeCell ref="Q61:S61"/>
    <mergeCell ref="T61:V61"/>
    <mergeCell ref="G109:I110"/>
    <mergeCell ref="J109:O110"/>
    <mergeCell ref="Q109:S110"/>
    <mergeCell ref="T109:V110"/>
    <mergeCell ref="C106:P107"/>
    <mergeCell ref="C109:C114"/>
    <mergeCell ref="C102:C104"/>
    <mergeCell ref="C71:C76"/>
    <mergeCell ref="D71:F72"/>
    <mergeCell ref="G71:I72"/>
    <mergeCell ref="J71:O72"/>
    <mergeCell ref="AE93:AJ93"/>
    <mergeCell ref="AE86:AJ86"/>
    <mergeCell ref="AE61:AJ62"/>
    <mergeCell ref="AE63:AF63"/>
    <mergeCell ref="AG63:AH63"/>
    <mergeCell ref="AI63:AJ63"/>
    <mergeCell ref="X59:Z60"/>
    <mergeCell ref="Q59:S60"/>
    <mergeCell ref="T59:V60"/>
    <mergeCell ref="Q89:V89"/>
    <mergeCell ref="Q93:V93"/>
    <mergeCell ref="AE71:AJ72"/>
    <mergeCell ref="AA73:AC73"/>
    <mergeCell ref="AE73:AJ74"/>
    <mergeCell ref="Q86:V86"/>
    <mergeCell ref="X86:AC86"/>
    <mergeCell ref="AE82:AJ83"/>
    <mergeCell ref="Q80:S81"/>
    <mergeCell ref="T80:V81"/>
    <mergeCell ref="X80:Z81"/>
    <mergeCell ref="T82:V82"/>
    <mergeCell ref="X89:AC89"/>
    <mergeCell ref="Q71:S72"/>
    <mergeCell ref="T71:V72"/>
    <mergeCell ref="AB14:AB16"/>
    <mergeCell ref="AA14:AA16"/>
    <mergeCell ref="Z14:Z16"/>
    <mergeCell ref="Y14:Y16"/>
    <mergeCell ref="X14:X16"/>
    <mergeCell ref="AA17:AA19"/>
    <mergeCell ref="AB17:AB19"/>
    <mergeCell ref="Z17:Z19"/>
    <mergeCell ref="Y17:Y19"/>
    <mergeCell ref="X17:X19"/>
    <mergeCell ref="W12:Y12"/>
    <mergeCell ref="Z12:AB12"/>
    <mergeCell ref="U13:V13"/>
    <mergeCell ref="C2:P3"/>
    <mergeCell ref="O10:P11"/>
    <mergeCell ref="R10:S11"/>
    <mergeCell ref="U10:AB11"/>
    <mergeCell ref="E12:F12"/>
    <mergeCell ref="C10:G11"/>
    <mergeCell ref="I10:M11"/>
    <mergeCell ref="J12:L12"/>
    <mergeCell ref="K5:L5"/>
    <mergeCell ref="K6:L6"/>
    <mergeCell ref="O6:P6"/>
    <mergeCell ref="O5:P5"/>
    <mergeCell ref="X71:Z72"/>
    <mergeCell ref="AA71:AC72"/>
    <mergeCell ref="C93:O93"/>
    <mergeCell ref="X93:AC93"/>
    <mergeCell ref="E75:E76"/>
    <mergeCell ref="F75:F76"/>
    <mergeCell ref="D82:F82"/>
    <mergeCell ref="G82:I82"/>
    <mergeCell ref="J80:O81"/>
    <mergeCell ref="J82:O83"/>
    <mergeCell ref="D73:F73"/>
    <mergeCell ref="G73:I73"/>
    <mergeCell ref="J73:O74"/>
    <mergeCell ref="Q73:S73"/>
    <mergeCell ref="T73:V73"/>
    <mergeCell ref="X73:Z73"/>
    <mergeCell ref="C89:O89"/>
    <mergeCell ref="G80:I81"/>
    <mergeCell ref="X47:Z48"/>
    <mergeCell ref="D49:F49"/>
    <mergeCell ref="G49:I49"/>
    <mergeCell ref="J49:O50"/>
    <mergeCell ref="Q49:S49"/>
    <mergeCell ref="T49:V49"/>
    <mergeCell ref="X49:Z49"/>
    <mergeCell ref="D59:F60"/>
    <mergeCell ref="G59:I60"/>
    <mergeCell ref="AE36:AJ37"/>
    <mergeCell ref="D38:F38"/>
    <mergeCell ref="G38:I38"/>
    <mergeCell ref="Q38:S38"/>
    <mergeCell ref="T38:V38"/>
    <mergeCell ref="X38:Z38"/>
    <mergeCell ref="AA38:AC38"/>
    <mergeCell ref="AE38:AJ39"/>
    <mergeCell ref="J38:O38"/>
    <mergeCell ref="AE109:AJ110"/>
    <mergeCell ref="J111:O112"/>
    <mergeCell ref="AE111:AJ112"/>
    <mergeCell ref="AE121:AJ122"/>
    <mergeCell ref="AE136:AF136"/>
    <mergeCell ref="AG136:AH136"/>
    <mergeCell ref="AI136:AJ136"/>
    <mergeCell ref="AE125:AF125"/>
    <mergeCell ref="AG125:AH125"/>
    <mergeCell ref="AI125:AJ125"/>
    <mergeCell ref="AE134:AJ135"/>
    <mergeCell ref="AE113:AF113"/>
    <mergeCell ref="AG113:AH113"/>
    <mergeCell ref="AI113:AJ113"/>
    <mergeCell ref="AE123:AJ124"/>
    <mergeCell ref="Q132:S133"/>
    <mergeCell ref="T132:V133"/>
    <mergeCell ref="X132:Z133"/>
    <mergeCell ref="AA132:AC133"/>
    <mergeCell ref="AE132:AJ133"/>
    <mergeCell ref="Q134:S134"/>
    <mergeCell ref="T134:V134"/>
    <mergeCell ref="X134:Z134"/>
    <mergeCell ref="AA134:AC134"/>
    <mergeCell ref="E136:E137"/>
    <mergeCell ref="F136:F137"/>
    <mergeCell ref="J136:K136"/>
    <mergeCell ref="L136:M136"/>
    <mergeCell ref="N136:O136"/>
    <mergeCell ref="C161:C163"/>
    <mergeCell ref="C121:C126"/>
    <mergeCell ref="T121:V122"/>
    <mergeCell ref="D125:D126"/>
    <mergeCell ref="E125:E126"/>
    <mergeCell ref="F125:F126"/>
    <mergeCell ref="J125:K125"/>
    <mergeCell ref="L125:M125"/>
    <mergeCell ref="N125:O125"/>
    <mergeCell ref="R150:AE150"/>
    <mergeCell ref="R155:R157"/>
    <mergeCell ref="R146:AE148"/>
    <mergeCell ref="D132:F133"/>
    <mergeCell ref="G132:I133"/>
    <mergeCell ref="J132:O133"/>
    <mergeCell ref="X121:Z122"/>
    <mergeCell ref="D123:F123"/>
    <mergeCell ref="G123:I123"/>
    <mergeCell ref="J123:O124"/>
    <mergeCell ref="Q123:S123"/>
    <mergeCell ref="AA109:AC110"/>
    <mergeCell ref="D121:F122"/>
    <mergeCell ref="G121:I122"/>
    <mergeCell ref="J121:O122"/>
    <mergeCell ref="AA121:AC122"/>
    <mergeCell ref="X111:Z111"/>
    <mergeCell ref="AA111:AC111"/>
    <mergeCell ref="T123:V123"/>
    <mergeCell ref="X123:Z123"/>
    <mergeCell ref="AA123:AC123"/>
    <mergeCell ref="D109:F110"/>
    <mergeCell ref="X109:Z110"/>
    <mergeCell ref="AA47:AC48"/>
    <mergeCell ref="Q82:S82"/>
    <mergeCell ref="X82:Z82"/>
    <mergeCell ref="J61:O62"/>
    <mergeCell ref="AA82:AC82"/>
    <mergeCell ref="AA80:AC81"/>
    <mergeCell ref="C80:C85"/>
    <mergeCell ref="Q47:S48"/>
    <mergeCell ref="AB20:AB22"/>
    <mergeCell ref="AA59:AC60"/>
    <mergeCell ref="J84:K84"/>
    <mergeCell ref="L84:M84"/>
    <mergeCell ref="N84:O84"/>
    <mergeCell ref="D84:D85"/>
    <mergeCell ref="E84:E85"/>
    <mergeCell ref="F84:F85"/>
    <mergeCell ref="D75:D76"/>
    <mergeCell ref="X61:Z61"/>
    <mergeCell ref="AA61:AC61"/>
    <mergeCell ref="L51:M51"/>
    <mergeCell ref="N51:O51"/>
    <mergeCell ref="J63:K63"/>
    <mergeCell ref="L63:M63"/>
    <mergeCell ref="D80:F81"/>
    <mergeCell ref="V17:V19"/>
    <mergeCell ref="V20:V22"/>
    <mergeCell ref="V23:V25"/>
    <mergeCell ref="W14:W16"/>
    <mergeCell ref="W17:W19"/>
    <mergeCell ref="E51:E52"/>
    <mergeCell ref="F51:F52"/>
    <mergeCell ref="C31:P32"/>
    <mergeCell ref="D40:D41"/>
    <mergeCell ref="E40:E41"/>
    <mergeCell ref="F40:F41"/>
    <mergeCell ref="C47:C52"/>
    <mergeCell ref="D47:F48"/>
    <mergeCell ref="G47:I48"/>
    <mergeCell ref="J47:O48"/>
    <mergeCell ref="V14:V16"/>
    <mergeCell ref="J40:K40"/>
    <mergeCell ref="L40:M40"/>
    <mergeCell ref="N40:O40"/>
    <mergeCell ref="J51:K51"/>
    <mergeCell ref="T47:V48"/>
    <mergeCell ref="D51:D52"/>
    <mergeCell ref="C36:C41"/>
    <mergeCell ref="D36:F37"/>
    <mergeCell ref="C168:P168"/>
    <mergeCell ref="R168:AE168"/>
    <mergeCell ref="C172:C174"/>
    <mergeCell ref="R172:R174"/>
    <mergeCell ref="R186:AE186"/>
    <mergeCell ref="C190:C192"/>
    <mergeCell ref="R190:R192"/>
    <mergeCell ref="R161:R163"/>
    <mergeCell ref="C178:C180"/>
    <mergeCell ref="R178:R180"/>
    <mergeCell ref="W20:W22"/>
    <mergeCell ref="AB23:AB25"/>
    <mergeCell ref="AA23:AA25"/>
    <mergeCell ref="Z23:Z25"/>
    <mergeCell ref="Y23:Y25"/>
    <mergeCell ref="X23:X25"/>
    <mergeCell ref="W23:W25"/>
    <mergeCell ref="C86:O86"/>
    <mergeCell ref="G36:I37"/>
    <mergeCell ref="J36:O37"/>
    <mergeCell ref="Q36:S37"/>
    <mergeCell ref="T36:V37"/>
    <mergeCell ref="F63:F64"/>
    <mergeCell ref="D61:F61"/>
    <mergeCell ref="G61:I61"/>
    <mergeCell ref="AA20:AA22"/>
    <mergeCell ref="Z20:Z22"/>
    <mergeCell ref="X36:Z37"/>
    <mergeCell ref="AA36:AC37"/>
    <mergeCell ref="D63:D64"/>
    <mergeCell ref="C59:C64"/>
    <mergeCell ref="Y20:Y22"/>
    <mergeCell ref="AA49:AC49"/>
    <mergeCell ref="X20:X22"/>
    <mergeCell ref="C196:C198"/>
    <mergeCell ref="R196:R198"/>
    <mergeCell ref="C216:C218"/>
    <mergeCell ref="R216:R218"/>
    <mergeCell ref="C234:C236"/>
    <mergeCell ref="R234:R236"/>
    <mergeCell ref="R209:R211"/>
    <mergeCell ref="C222:P222"/>
    <mergeCell ref="R222:AE222"/>
    <mergeCell ref="C227:C229"/>
    <mergeCell ref="R227:R229"/>
    <mergeCell ref="C288:C290"/>
    <mergeCell ref="R288:R290"/>
    <mergeCell ref="C306:C308"/>
    <mergeCell ref="R306:R308"/>
    <mergeCell ref="C276:P276"/>
    <mergeCell ref="R276:AE276"/>
    <mergeCell ref="C204:P204"/>
    <mergeCell ref="R204:AE204"/>
    <mergeCell ref="C209:C211"/>
    <mergeCell ref="C252:C254"/>
    <mergeCell ref="R252:R254"/>
    <mergeCell ref="C270:C272"/>
    <mergeCell ref="R270:R272"/>
    <mergeCell ref="C240:P240"/>
    <mergeCell ref="C299:C301"/>
    <mergeCell ref="R299:R301"/>
    <mergeCell ref="R240:AE240"/>
    <mergeCell ref="C245:C247"/>
    <mergeCell ref="R245:R247"/>
    <mergeCell ref="C258:P258"/>
    <mergeCell ref="R258:AE258"/>
    <mergeCell ref="C263:C265"/>
    <mergeCell ref="R263:R265"/>
    <mergeCell ref="C294:P294"/>
  </mergeCells>
  <phoneticPr fontId="12" type="noConversion"/>
  <conditionalFormatting sqref="J42:O45">
    <cfRule type="cellIs" dxfId="299" priority="531" operator="lessThan">
      <formula>0</formula>
    </cfRule>
  </conditionalFormatting>
  <conditionalFormatting sqref="Q45:V45">
    <cfRule type="cellIs" dxfId="298" priority="530" operator="lessThan">
      <formula>0</formula>
    </cfRule>
  </conditionalFormatting>
  <conditionalFormatting sqref="X42:AC45">
    <cfRule type="cellIs" dxfId="297" priority="529" operator="lessThan">
      <formula>0</formula>
    </cfRule>
  </conditionalFormatting>
  <conditionalFormatting sqref="AE42:AJ45">
    <cfRule type="cellIs" dxfId="296" priority="528" operator="lessThan">
      <formula>0</formula>
    </cfRule>
  </conditionalFormatting>
  <conditionalFormatting sqref="D45:I45 D42:F44">
    <cfRule type="cellIs" dxfId="295" priority="527" operator="lessThan">
      <formula>0</formula>
    </cfRule>
  </conditionalFormatting>
  <conditionalFormatting sqref="D45:O45 Q45:V45 X42:AC45 AE42:AJ45 D42:F44 J42:O44">
    <cfRule type="cellIs" dxfId="294" priority="526" operator="lessThan">
      <formula>0</formula>
    </cfRule>
  </conditionalFormatting>
  <conditionalFormatting sqref="X53:AC57">
    <cfRule type="cellIs" dxfId="293" priority="512" operator="lessThan">
      <formula>0</formula>
    </cfRule>
  </conditionalFormatting>
  <conditionalFormatting sqref="J65:O65">
    <cfRule type="cellIs" dxfId="292" priority="506" operator="lessThan">
      <formula>0</formula>
    </cfRule>
  </conditionalFormatting>
  <conditionalFormatting sqref="D57:I57 D53:F56">
    <cfRule type="cellIs" dxfId="291" priority="519" operator="lessThan">
      <formula>0</formula>
    </cfRule>
  </conditionalFormatting>
  <conditionalFormatting sqref="D57:I57 D53:F56">
    <cfRule type="cellIs" dxfId="290" priority="518" operator="lessThan">
      <formula>0</formula>
    </cfRule>
  </conditionalFormatting>
  <conditionalFormatting sqref="J53:O57">
    <cfRule type="cellIs" dxfId="289" priority="517" operator="lessThan">
      <formula>0</formula>
    </cfRule>
  </conditionalFormatting>
  <conditionalFormatting sqref="J53:O57">
    <cfRule type="cellIs" dxfId="288" priority="516" operator="lessThan">
      <formula>0</formula>
    </cfRule>
  </conditionalFormatting>
  <conditionalFormatting sqref="Q57:V57">
    <cfRule type="cellIs" dxfId="287" priority="515" operator="lessThan">
      <formula>0</formula>
    </cfRule>
  </conditionalFormatting>
  <conditionalFormatting sqref="Q57:V57">
    <cfRule type="cellIs" dxfId="286" priority="514" operator="lessThan">
      <formula>0</formula>
    </cfRule>
  </conditionalFormatting>
  <conditionalFormatting sqref="X53:AC57">
    <cfRule type="cellIs" dxfId="285" priority="513" operator="lessThan">
      <formula>0</formula>
    </cfRule>
  </conditionalFormatting>
  <conditionalFormatting sqref="AE53:AJ57">
    <cfRule type="cellIs" dxfId="284" priority="511" operator="lessThan">
      <formula>0</formula>
    </cfRule>
  </conditionalFormatting>
  <conditionalFormatting sqref="AE53:AJ57">
    <cfRule type="cellIs" dxfId="283" priority="510" operator="lessThan">
      <formula>0</formula>
    </cfRule>
  </conditionalFormatting>
  <conditionalFormatting sqref="D65:F65">
    <cfRule type="cellIs" dxfId="282" priority="509" operator="lessThan">
      <formula>0</formula>
    </cfRule>
  </conditionalFormatting>
  <conditionalFormatting sqref="D65:F65">
    <cfRule type="cellIs" dxfId="281" priority="508" operator="lessThan">
      <formula>0</formula>
    </cfRule>
  </conditionalFormatting>
  <conditionalFormatting sqref="J65:O65">
    <cfRule type="cellIs" dxfId="280" priority="507" operator="lessThan">
      <formula>0</formula>
    </cfRule>
  </conditionalFormatting>
  <conditionalFormatting sqref="X65:AC65">
    <cfRule type="cellIs" dxfId="279" priority="503" operator="lessThan">
      <formula>0</formula>
    </cfRule>
  </conditionalFormatting>
  <conditionalFormatting sqref="X65:AC65">
    <cfRule type="cellIs" dxfId="278" priority="502" operator="lessThan">
      <formula>0</formula>
    </cfRule>
  </conditionalFormatting>
  <conditionalFormatting sqref="AE65:AJ65">
    <cfRule type="cellIs" dxfId="277" priority="501" operator="lessThan">
      <formula>0</formula>
    </cfRule>
  </conditionalFormatting>
  <conditionalFormatting sqref="AE65:AJ65">
    <cfRule type="cellIs" dxfId="276" priority="500" operator="lessThan">
      <formula>0</formula>
    </cfRule>
  </conditionalFormatting>
  <conditionalFormatting sqref="J66:O66">
    <cfRule type="cellIs" dxfId="275" priority="499" operator="lessThan">
      <formula>0</formula>
    </cfRule>
  </conditionalFormatting>
  <conditionalFormatting sqref="J66:O66">
    <cfRule type="cellIs" dxfId="274" priority="498" operator="lessThan">
      <formula>0</formula>
    </cfRule>
  </conditionalFormatting>
  <conditionalFormatting sqref="AE66:AJ66">
    <cfRule type="cellIs" dxfId="273" priority="497" operator="lessThan">
      <formula>0</formula>
    </cfRule>
  </conditionalFormatting>
  <conditionalFormatting sqref="AE66:AJ66">
    <cfRule type="cellIs" dxfId="272" priority="496" operator="lessThan">
      <formula>0</formula>
    </cfRule>
  </conditionalFormatting>
  <conditionalFormatting sqref="X66:AC66">
    <cfRule type="cellIs" dxfId="271" priority="495" operator="lessThan">
      <formula>0</formula>
    </cfRule>
  </conditionalFormatting>
  <conditionalFormatting sqref="X66:AC66">
    <cfRule type="cellIs" dxfId="270" priority="494" operator="lessThan">
      <formula>0</formula>
    </cfRule>
  </conditionalFormatting>
  <conditionalFormatting sqref="Q66:V66">
    <cfRule type="cellIs" dxfId="269" priority="493" operator="lessThan">
      <formula>0</formula>
    </cfRule>
  </conditionalFormatting>
  <conditionalFormatting sqref="Q66:V66">
    <cfRule type="cellIs" dxfId="268" priority="492" operator="lessThan">
      <formula>0</formula>
    </cfRule>
  </conditionalFormatting>
  <conditionalFormatting sqref="D66:I66">
    <cfRule type="cellIs" dxfId="267" priority="491" operator="lessThan">
      <formula>0</formula>
    </cfRule>
  </conditionalFormatting>
  <conditionalFormatting sqref="D66:I66">
    <cfRule type="cellIs" dxfId="266" priority="490" operator="lessThan">
      <formula>0</formula>
    </cfRule>
  </conditionalFormatting>
  <conditionalFormatting sqref="D77:I77">
    <cfRule type="cellIs" dxfId="265" priority="487" operator="lessThan">
      <formula>0</formula>
    </cfRule>
  </conditionalFormatting>
  <conditionalFormatting sqref="D77:I77">
    <cfRule type="cellIs" dxfId="264" priority="486" operator="lessThan">
      <formula>0</formula>
    </cfRule>
  </conditionalFormatting>
  <conditionalFormatting sqref="J77:O77">
    <cfRule type="cellIs" dxfId="263" priority="483" operator="lessThan">
      <formula>0</formula>
    </cfRule>
  </conditionalFormatting>
  <conditionalFormatting sqref="J77:O77">
    <cfRule type="cellIs" dxfId="262" priority="482" operator="lessThan">
      <formula>0</formula>
    </cfRule>
  </conditionalFormatting>
  <conditionalFormatting sqref="D78:I78">
    <cfRule type="cellIs" dxfId="261" priority="481" operator="lessThan">
      <formula>0</formula>
    </cfRule>
  </conditionalFormatting>
  <conditionalFormatting sqref="D78:I78">
    <cfRule type="cellIs" dxfId="260" priority="480" operator="lessThan">
      <formula>0</formula>
    </cfRule>
  </conditionalFormatting>
  <conditionalFormatting sqref="J78:O78">
    <cfRule type="cellIs" dxfId="259" priority="479" operator="lessThan">
      <formula>0</formula>
    </cfRule>
  </conditionalFormatting>
  <conditionalFormatting sqref="J78:O78">
    <cfRule type="cellIs" dxfId="258" priority="478" operator="lessThan">
      <formula>0</formula>
    </cfRule>
  </conditionalFormatting>
  <conditionalFormatting sqref="J87:O87">
    <cfRule type="cellIs" dxfId="257" priority="463" operator="lessThan">
      <formula>0</formula>
    </cfRule>
  </conditionalFormatting>
  <conditionalFormatting sqref="J87:O87">
    <cfRule type="cellIs" dxfId="256" priority="462" operator="lessThan">
      <formula>0</formula>
    </cfRule>
  </conditionalFormatting>
  <conditionalFormatting sqref="J90:O90">
    <cfRule type="cellIs" dxfId="255" priority="461" operator="lessThan">
      <formula>0</formula>
    </cfRule>
  </conditionalFormatting>
  <conditionalFormatting sqref="J90:O90">
    <cfRule type="cellIs" dxfId="254" priority="460" operator="lessThan">
      <formula>0</formula>
    </cfRule>
  </conditionalFormatting>
  <conditionalFormatting sqref="J91:O91">
    <cfRule type="cellIs" dxfId="253" priority="459" operator="lessThan">
      <formula>0</formula>
    </cfRule>
  </conditionalFormatting>
  <conditionalFormatting sqref="J91:O91">
    <cfRule type="cellIs" dxfId="252" priority="458" operator="lessThan">
      <formula>0</formula>
    </cfRule>
  </conditionalFormatting>
  <conditionalFormatting sqref="J94:O94">
    <cfRule type="cellIs" dxfId="251" priority="457" operator="lessThan">
      <formula>0</formula>
    </cfRule>
  </conditionalFormatting>
  <conditionalFormatting sqref="J94:O94">
    <cfRule type="cellIs" dxfId="250" priority="456" operator="lessThan">
      <formula>0</formula>
    </cfRule>
  </conditionalFormatting>
  <conditionalFormatting sqref="J95:O95">
    <cfRule type="cellIs" dxfId="249" priority="455" operator="lessThan">
      <formula>0</formula>
    </cfRule>
  </conditionalFormatting>
  <conditionalFormatting sqref="J95:O95">
    <cfRule type="cellIs" dxfId="248" priority="454" operator="lessThan">
      <formula>0</formula>
    </cfRule>
  </conditionalFormatting>
  <conditionalFormatting sqref="J88:O88">
    <cfRule type="cellIs" dxfId="247" priority="453" operator="lessThan">
      <formula>0</formula>
    </cfRule>
  </conditionalFormatting>
  <conditionalFormatting sqref="J88:O88">
    <cfRule type="cellIs" dxfId="246" priority="452" operator="lessThan">
      <formula>0</formula>
    </cfRule>
  </conditionalFormatting>
  <conditionalFormatting sqref="J92:O92">
    <cfRule type="cellIs" dxfId="245" priority="451" operator="lessThan">
      <formula>0</formula>
    </cfRule>
  </conditionalFormatting>
  <conditionalFormatting sqref="J92:O92">
    <cfRule type="cellIs" dxfId="244" priority="450" operator="lessThan">
      <formula>0</formula>
    </cfRule>
  </conditionalFormatting>
  <conditionalFormatting sqref="J96:O99">
    <cfRule type="cellIs" dxfId="243" priority="449" operator="lessThan">
      <formula>0</formula>
    </cfRule>
  </conditionalFormatting>
  <conditionalFormatting sqref="J96:O99">
    <cfRule type="cellIs" dxfId="242" priority="448" operator="lessThan">
      <formula>0</formula>
    </cfRule>
  </conditionalFormatting>
  <conditionalFormatting sqref="J100:O100">
    <cfRule type="cellIs" dxfId="241" priority="447" operator="lessThan">
      <formula>0</formula>
    </cfRule>
  </conditionalFormatting>
  <conditionalFormatting sqref="J100:O100">
    <cfRule type="cellIs" dxfId="240" priority="446" operator="lessThan">
      <formula>0</formula>
    </cfRule>
  </conditionalFormatting>
  <conditionalFormatting sqref="D119:F119">
    <cfRule type="cellIs" dxfId="239" priority="409" operator="lessThan">
      <formula>0</formula>
    </cfRule>
  </conditionalFormatting>
  <conditionalFormatting sqref="G119:I119">
    <cfRule type="cellIs" dxfId="238" priority="408" operator="lessThan">
      <formula>0</formula>
    </cfRule>
  </conditionalFormatting>
  <conditionalFormatting sqref="J115:O118">
    <cfRule type="cellIs" dxfId="237" priority="407" operator="lessThan">
      <formula>0</formula>
    </cfRule>
  </conditionalFormatting>
  <conditionalFormatting sqref="J115:O118">
    <cfRule type="cellIs" dxfId="236" priority="406" operator="lessThan">
      <formula>0</formula>
    </cfRule>
  </conditionalFormatting>
  <conditionalFormatting sqref="J119:O119">
    <cfRule type="cellIs" dxfId="235" priority="405" operator="lessThan">
      <formula>0</formula>
    </cfRule>
  </conditionalFormatting>
  <conditionalFormatting sqref="J119:O119">
    <cfRule type="cellIs" dxfId="234" priority="404" operator="lessThan">
      <formula>0</formula>
    </cfRule>
  </conditionalFormatting>
  <conditionalFormatting sqref="J127:O130">
    <cfRule type="cellIs" dxfId="233" priority="403" operator="lessThan">
      <formula>0</formula>
    </cfRule>
  </conditionalFormatting>
  <conditionalFormatting sqref="J127:O130">
    <cfRule type="cellIs" dxfId="232" priority="402" operator="lessThan">
      <formula>0</formula>
    </cfRule>
  </conditionalFormatting>
  <conditionalFormatting sqref="J138:O138">
    <cfRule type="cellIs" dxfId="231" priority="401" operator="lessThan">
      <formula>0</formula>
    </cfRule>
  </conditionalFormatting>
  <conditionalFormatting sqref="J138:O138">
    <cfRule type="cellIs" dxfId="230" priority="400" operator="lessThan">
      <formula>0</formula>
    </cfRule>
  </conditionalFormatting>
  <conditionalFormatting sqref="Q119:V119 Q130:V130 Q138:V138">
    <cfRule type="cellIs" dxfId="229" priority="380" operator="lessThan">
      <formula>0</formula>
    </cfRule>
  </conditionalFormatting>
  <conditionalFormatting sqref="X127:AC130">
    <cfRule type="cellIs" dxfId="228" priority="377" operator="lessThan">
      <formula>0</formula>
    </cfRule>
  </conditionalFormatting>
  <conditionalFormatting sqref="X127:AC130">
    <cfRule type="cellIs" dxfId="227" priority="376" operator="lessThan">
      <formula>0</formula>
    </cfRule>
  </conditionalFormatting>
  <conditionalFormatting sqref="X138:AC138">
    <cfRule type="cellIs" dxfId="226" priority="375" operator="lessThan">
      <formula>0</formula>
    </cfRule>
  </conditionalFormatting>
  <conditionalFormatting sqref="AE119:AJ119">
    <cfRule type="cellIs" dxfId="225" priority="374" operator="lessThan">
      <formula>0</formula>
    </cfRule>
  </conditionalFormatting>
  <conditionalFormatting sqref="AE119:AJ119">
    <cfRule type="cellIs" dxfId="224" priority="373" operator="lessThan">
      <formula>0</formula>
    </cfRule>
  </conditionalFormatting>
  <conditionalFormatting sqref="AE127:AJ130">
    <cfRule type="cellIs" dxfId="223" priority="372" operator="lessThan">
      <formula>0</formula>
    </cfRule>
  </conditionalFormatting>
  <conditionalFormatting sqref="AE127:AJ130">
    <cfRule type="cellIs" dxfId="222" priority="371" operator="lessThan">
      <formula>0</formula>
    </cfRule>
  </conditionalFormatting>
  <conditionalFormatting sqref="AE115:AJ115 AE118:AJ118">
    <cfRule type="cellIs" dxfId="221" priority="368" operator="lessThan">
      <formula>0</formula>
    </cfRule>
  </conditionalFormatting>
  <conditionalFormatting sqref="AE115:AJ115 AE118:AJ118">
    <cfRule type="cellIs" dxfId="220" priority="367" operator="lessThan">
      <formula>0</formula>
    </cfRule>
  </conditionalFormatting>
  <conditionalFormatting sqref="AE116:AJ117">
    <cfRule type="cellIs" dxfId="219" priority="366" operator="lessThan">
      <formula>0</formula>
    </cfRule>
  </conditionalFormatting>
  <conditionalFormatting sqref="AE116:AJ117">
    <cfRule type="cellIs" dxfId="218" priority="365" operator="lessThan">
      <formula>0</formula>
    </cfRule>
  </conditionalFormatting>
  <conditionalFormatting sqref="X115:AC119">
    <cfRule type="cellIs" dxfId="217" priority="379" operator="lessThan">
      <formula>0</formula>
    </cfRule>
  </conditionalFormatting>
  <conditionalFormatting sqref="X115:AC119">
    <cfRule type="cellIs" dxfId="216" priority="378" operator="lessThan">
      <formula>0</formula>
    </cfRule>
  </conditionalFormatting>
  <conditionalFormatting sqref="AE138:AJ138">
    <cfRule type="cellIs" dxfId="215" priority="370" operator="lessThan">
      <formula>0</formula>
    </cfRule>
  </conditionalFormatting>
  <conditionalFormatting sqref="AE138:AJ138">
    <cfRule type="cellIs" dxfId="214" priority="369" operator="lessThan">
      <formula>0</formula>
    </cfRule>
  </conditionalFormatting>
  <conditionalFormatting sqref="Q88:V88 Q92:V92 Q96:V100">
    <cfRule type="cellIs" dxfId="213" priority="364" operator="lessThan">
      <formula>0</formula>
    </cfRule>
  </conditionalFormatting>
  <conditionalFormatting sqref="Q78:V78">
    <cfRule type="cellIs" dxfId="212" priority="361" operator="lessThan">
      <formula>0</formula>
    </cfRule>
  </conditionalFormatting>
  <conditionalFormatting sqref="Q78:V78">
    <cfRule type="cellIs" dxfId="211" priority="360" operator="lessThan">
      <formula>0</formula>
    </cfRule>
  </conditionalFormatting>
  <conditionalFormatting sqref="X77:AC77">
    <cfRule type="cellIs" dxfId="210" priority="359" operator="lessThan">
      <formula>0</formula>
    </cfRule>
  </conditionalFormatting>
  <conditionalFormatting sqref="X77:AC77">
    <cfRule type="cellIs" dxfId="209" priority="358" operator="lessThan">
      <formula>0</formula>
    </cfRule>
  </conditionalFormatting>
  <conditionalFormatting sqref="X78:AC78">
    <cfRule type="cellIs" dxfId="208" priority="357" operator="lessThan">
      <formula>0</formula>
    </cfRule>
  </conditionalFormatting>
  <conditionalFormatting sqref="X78:AC78">
    <cfRule type="cellIs" dxfId="207" priority="356" operator="lessThan">
      <formula>0</formula>
    </cfRule>
  </conditionalFormatting>
  <conditionalFormatting sqref="X87:AC87">
    <cfRule type="cellIs" dxfId="206" priority="355" operator="lessThan">
      <formula>0</formula>
    </cfRule>
  </conditionalFormatting>
  <conditionalFormatting sqref="X87:AC87">
    <cfRule type="cellIs" dxfId="205" priority="354" operator="lessThan">
      <formula>0</formula>
    </cfRule>
  </conditionalFormatting>
  <conditionalFormatting sqref="X88:AC88">
    <cfRule type="cellIs" dxfId="204" priority="353" operator="lessThan">
      <formula>0</formula>
    </cfRule>
  </conditionalFormatting>
  <conditionalFormatting sqref="X88:AC88">
    <cfRule type="cellIs" dxfId="203" priority="352" operator="lessThan">
      <formula>0</formula>
    </cfRule>
  </conditionalFormatting>
  <conditionalFormatting sqref="X90:AC90">
    <cfRule type="cellIs" dxfId="202" priority="351" operator="lessThan">
      <formula>0</formula>
    </cfRule>
  </conditionalFormatting>
  <conditionalFormatting sqref="X90:AC90">
    <cfRule type="cellIs" dxfId="201" priority="350" operator="lessThan">
      <formula>0</formula>
    </cfRule>
  </conditionalFormatting>
  <conditionalFormatting sqref="X91:AC91">
    <cfRule type="cellIs" dxfId="200" priority="349" operator="lessThan">
      <formula>0</formula>
    </cfRule>
  </conditionalFormatting>
  <conditionalFormatting sqref="X91:AC91">
    <cfRule type="cellIs" dxfId="199" priority="348" operator="lessThan">
      <formula>0</formula>
    </cfRule>
  </conditionalFormatting>
  <conditionalFormatting sqref="X92:AC92">
    <cfRule type="cellIs" dxfId="198" priority="347" operator="lessThan">
      <formula>0</formula>
    </cfRule>
  </conditionalFormatting>
  <conditionalFormatting sqref="X92:AC92">
    <cfRule type="cellIs" dxfId="197" priority="346" operator="lessThan">
      <formula>0</formula>
    </cfRule>
  </conditionalFormatting>
  <conditionalFormatting sqref="X94:AC94">
    <cfRule type="cellIs" dxfId="196" priority="345" operator="lessThan">
      <formula>0</formula>
    </cfRule>
  </conditionalFormatting>
  <conditionalFormatting sqref="X94:AC94">
    <cfRule type="cellIs" dxfId="195" priority="344" operator="lessThan">
      <formula>0</formula>
    </cfRule>
  </conditionalFormatting>
  <conditionalFormatting sqref="X95:AC95">
    <cfRule type="cellIs" dxfId="194" priority="343" operator="lessThan">
      <formula>0</formula>
    </cfRule>
  </conditionalFormatting>
  <conditionalFormatting sqref="X95:AC95">
    <cfRule type="cellIs" dxfId="193" priority="342" operator="lessThan">
      <formula>0</formula>
    </cfRule>
  </conditionalFormatting>
  <conditionalFormatting sqref="X96:AC99">
    <cfRule type="cellIs" dxfId="192" priority="341" operator="lessThan">
      <formula>0</formula>
    </cfRule>
  </conditionalFormatting>
  <conditionalFormatting sqref="X96:AC99">
    <cfRule type="cellIs" dxfId="191" priority="340" operator="lessThan">
      <formula>0</formula>
    </cfRule>
  </conditionalFormatting>
  <conditionalFormatting sqref="X100:AC100">
    <cfRule type="cellIs" dxfId="190" priority="339" operator="lessThan">
      <formula>0</formula>
    </cfRule>
  </conditionalFormatting>
  <conditionalFormatting sqref="X100:AC100">
    <cfRule type="cellIs" dxfId="189" priority="338" operator="lessThan">
      <formula>0</formula>
    </cfRule>
  </conditionalFormatting>
  <conditionalFormatting sqref="AE77:AJ77">
    <cfRule type="cellIs" dxfId="188" priority="337" operator="lessThan">
      <formula>0</formula>
    </cfRule>
  </conditionalFormatting>
  <conditionalFormatting sqref="AE77:AJ77">
    <cfRule type="cellIs" dxfId="187" priority="336" operator="lessThan">
      <formula>0</formula>
    </cfRule>
  </conditionalFormatting>
  <conditionalFormatting sqref="AE78:AJ78">
    <cfRule type="cellIs" dxfId="186" priority="335" operator="lessThan">
      <formula>0</formula>
    </cfRule>
  </conditionalFormatting>
  <conditionalFormatting sqref="AE78:AJ78">
    <cfRule type="cellIs" dxfId="185" priority="334" operator="lessThan">
      <formula>0</formula>
    </cfRule>
  </conditionalFormatting>
  <conditionalFormatting sqref="AE87:AJ87">
    <cfRule type="cellIs" dxfId="184" priority="333" operator="lessThan">
      <formula>0</formula>
    </cfRule>
  </conditionalFormatting>
  <conditionalFormatting sqref="AE87:AJ87">
    <cfRule type="cellIs" dxfId="183" priority="332" operator="lessThan">
      <formula>0</formula>
    </cfRule>
  </conditionalFormatting>
  <conditionalFormatting sqref="AE88:AJ88">
    <cfRule type="cellIs" dxfId="182" priority="331" operator="lessThan">
      <formula>0</formula>
    </cfRule>
  </conditionalFormatting>
  <conditionalFormatting sqref="AE88:AJ88">
    <cfRule type="cellIs" dxfId="181" priority="330" operator="lessThan">
      <formula>0</formula>
    </cfRule>
  </conditionalFormatting>
  <conditionalFormatting sqref="AE90:AJ90">
    <cfRule type="cellIs" dxfId="180" priority="329" operator="lessThan">
      <formula>0</formula>
    </cfRule>
  </conditionalFormatting>
  <conditionalFormatting sqref="AE90:AJ90">
    <cfRule type="cellIs" dxfId="179" priority="328" operator="lessThan">
      <formula>0</formula>
    </cfRule>
  </conditionalFormatting>
  <conditionalFormatting sqref="AE91:AJ91">
    <cfRule type="cellIs" dxfId="178" priority="327" operator="lessThan">
      <formula>0</formula>
    </cfRule>
  </conditionalFormatting>
  <conditionalFormatting sqref="AE91:AJ91">
    <cfRule type="cellIs" dxfId="177" priority="326" operator="lessThan">
      <formula>0</formula>
    </cfRule>
  </conditionalFormatting>
  <conditionalFormatting sqref="AE92:AJ92">
    <cfRule type="cellIs" dxfId="176" priority="325" operator="lessThan">
      <formula>0</formula>
    </cfRule>
  </conditionalFormatting>
  <conditionalFormatting sqref="AE92:AJ92">
    <cfRule type="cellIs" dxfId="175" priority="324" operator="lessThan">
      <formula>0</formula>
    </cfRule>
  </conditionalFormatting>
  <conditionalFormatting sqref="AE94:AJ94">
    <cfRule type="cellIs" dxfId="174" priority="323" operator="lessThan">
      <formula>0</formula>
    </cfRule>
  </conditionalFormatting>
  <conditionalFormatting sqref="AE94:AJ94">
    <cfRule type="cellIs" dxfId="173" priority="322" operator="lessThan">
      <formula>0</formula>
    </cfRule>
  </conditionalFormatting>
  <conditionalFormatting sqref="AE95:AJ95">
    <cfRule type="cellIs" dxfId="172" priority="321" operator="lessThan">
      <formula>0</formula>
    </cfRule>
  </conditionalFormatting>
  <conditionalFormatting sqref="AE95:AJ95">
    <cfRule type="cellIs" dxfId="171" priority="320" operator="lessThan">
      <formula>0</formula>
    </cfRule>
  </conditionalFormatting>
  <conditionalFormatting sqref="AE96:AJ99">
    <cfRule type="cellIs" dxfId="170" priority="319" operator="lessThan">
      <formula>0</formula>
    </cfRule>
  </conditionalFormatting>
  <conditionalFormatting sqref="AE96:AJ99">
    <cfRule type="cellIs" dxfId="169" priority="318" operator="lessThan">
      <formula>0</formula>
    </cfRule>
  </conditionalFormatting>
  <conditionalFormatting sqref="AE100:AJ100">
    <cfRule type="cellIs" dxfId="168" priority="317" operator="lessThan">
      <formula>0</formula>
    </cfRule>
  </conditionalFormatting>
  <conditionalFormatting sqref="AE100:AJ100">
    <cfRule type="cellIs" dxfId="167" priority="316" operator="lessThan">
      <formula>0</formula>
    </cfRule>
  </conditionalFormatting>
  <conditionalFormatting sqref="AL45 AP42:AP45">
    <cfRule type="cellIs" dxfId="166" priority="315" operator="lessThan">
      <formula>0</formula>
    </cfRule>
  </conditionalFormatting>
  <conditionalFormatting sqref="AL45 AP42:AP45">
    <cfRule type="cellIs" dxfId="165" priority="314" operator="lessThan">
      <formula>0</formula>
    </cfRule>
  </conditionalFormatting>
  <conditionalFormatting sqref="AR42:AR45">
    <cfRule type="cellIs" dxfId="164" priority="313" operator="lessThan">
      <formula>0</formula>
    </cfRule>
  </conditionalFormatting>
  <conditionalFormatting sqref="AR42:AR45">
    <cfRule type="cellIs" dxfId="163" priority="312" operator="lessThan">
      <formula>0</formula>
    </cfRule>
  </conditionalFormatting>
  <conditionalFormatting sqref="AU115:AU116">
    <cfRule type="cellIs" dxfId="162" priority="185" operator="lessThan">
      <formula>0</formula>
    </cfRule>
  </conditionalFormatting>
  <conditionalFormatting sqref="AU115:AU116">
    <cfRule type="cellIs" dxfId="161" priority="184" operator="lessThan">
      <formula>0</formula>
    </cfRule>
  </conditionalFormatting>
  <conditionalFormatting sqref="AL42">
    <cfRule type="cellIs" dxfId="160" priority="307" operator="lessThan">
      <formula>0</formula>
    </cfRule>
  </conditionalFormatting>
  <conditionalFormatting sqref="AL42">
    <cfRule type="cellIs" dxfId="159" priority="306" operator="lessThan">
      <formula>0</formula>
    </cfRule>
  </conditionalFormatting>
  <conditionalFormatting sqref="AO115:AO116">
    <cfRule type="cellIs" dxfId="158" priority="187" operator="lessThan">
      <formula>0</formula>
    </cfRule>
  </conditionalFormatting>
  <conditionalFormatting sqref="AO115:AO116">
    <cfRule type="cellIs" dxfId="157" priority="186" operator="lessThan">
      <formula>0</formula>
    </cfRule>
  </conditionalFormatting>
  <conditionalFormatting sqref="AT45">
    <cfRule type="cellIs" dxfId="156" priority="291" operator="lessThan">
      <formula>0</formula>
    </cfRule>
  </conditionalFormatting>
  <conditionalFormatting sqref="AT45">
    <cfRule type="cellIs" dxfId="155" priority="290" operator="lessThan">
      <formula>0</formula>
    </cfRule>
  </conditionalFormatting>
  <conditionalFormatting sqref="AZ42:AZ45">
    <cfRule type="cellIs" dxfId="154" priority="289" operator="lessThan">
      <formula>0</formula>
    </cfRule>
  </conditionalFormatting>
  <conditionalFormatting sqref="AZ42:AZ45">
    <cfRule type="cellIs" dxfId="153" priority="288" operator="lessThan">
      <formula>0</formula>
    </cfRule>
  </conditionalFormatting>
  <conditionalFormatting sqref="AL114:AL117">
    <cfRule type="cellIs" dxfId="152" priority="165" operator="lessThan">
      <formula>0</formula>
    </cfRule>
  </conditionalFormatting>
  <conditionalFormatting sqref="AL114:AL117">
    <cfRule type="cellIs" dxfId="151" priority="164" operator="lessThan">
      <formula>0</formula>
    </cfRule>
  </conditionalFormatting>
  <conditionalFormatting sqref="AT42">
    <cfRule type="cellIs" dxfId="150" priority="283" operator="lessThan">
      <formula>0</formula>
    </cfRule>
  </conditionalFormatting>
  <conditionalFormatting sqref="AT42">
    <cfRule type="cellIs" dxfId="149" priority="282" operator="lessThan">
      <formula>0</formula>
    </cfRule>
  </conditionalFormatting>
  <conditionalFormatting sqref="AY118">
    <cfRule type="cellIs" dxfId="148" priority="167" operator="lessThan">
      <formula>0</formula>
    </cfRule>
  </conditionalFormatting>
  <conditionalFormatting sqref="AY118">
    <cfRule type="cellIs" dxfId="147" priority="166" operator="lessThan">
      <formula>0</formula>
    </cfRule>
  </conditionalFormatting>
  <conditionalFormatting sqref="AN42:AN45">
    <cfRule type="cellIs" dxfId="146" priority="279" operator="lessThan">
      <formula>0</formula>
    </cfRule>
  </conditionalFormatting>
  <conditionalFormatting sqref="AN42:AN45">
    <cfRule type="cellIs" dxfId="145" priority="278" operator="lessThan">
      <formula>0</formula>
    </cfRule>
  </conditionalFormatting>
  <conditionalFormatting sqref="AV42:AV45">
    <cfRule type="cellIs" dxfId="144" priority="277" operator="lessThan">
      <formula>0</formula>
    </cfRule>
  </conditionalFormatting>
  <conditionalFormatting sqref="AV42:AV45">
    <cfRule type="cellIs" dxfId="143" priority="276" operator="lessThan">
      <formula>0</formula>
    </cfRule>
  </conditionalFormatting>
  <conditionalFormatting sqref="AX42:AX45">
    <cfRule type="cellIs" dxfId="142" priority="275" operator="lessThan">
      <formula>0</formula>
    </cfRule>
  </conditionalFormatting>
  <conditionalFormatting sqref="AX42:AX45">
    <cfRule type="cellIs" dxfId="141" priority="274" operator="lessThan">
      <formula>0</formula>
    </cfRule>
  </conditionalFormatting>
  <conditionalFormatting sqref="AX53:AX57">
    <cfRule type="cellIs" dxfId="140" priority="244" operator="lessThan">
      <formula>0</formula>
    </cfRule>
  </conditionalFormatting>
  <conditionalFormatting sqref="AW57">
    <cfRule type="cellIs" dxfId="139" priority="118" operator="lessThan">
      <formula>0</formula>
    </cfRule>
  </conditionalFormatting>
  <conditionalFormatting sqref="AL57 AP53:AP57">
    <cfRule type="cellIs" dxfId="138" priority="273" operator="lessThan">
      <formula>0</formula>
    </cfRule>
  </conditionalFormatting>
  <conditionalFormatting sqref="AL57 AP53:AP57">
    <cfRule type="cellIs" dxfId="137" priority="272" operator="lessThan">
      <formula>0</formula>
    </cfRule>
  </conditionalFormatting>
  <conditionalFormatting sqref="AR53:AR57">
    <cfRule type="cellIs" dxfId="136" priority="271" operator="lessThan">
      <formula>0</formula>
    </cfRule>
  </conditionalFormatting>
  <conditionalFormatting sqref="AR53:AR57">
    <cfRule type="cellIs" dxfId="135" priority="270" operator="lessThan">
      <formula>0</formula>
    </cfRule>
  </conditionalFormatting>
  <conditionalFormatting sqref="AN114:AN117">
    <cfRule type="cellIs" dxfId="134" priority="161" operator="lessThan">
      <formula>0</formula>
    </cfRule>
  </conditionalFormatting>
  <conditionalFormatting sqref="AN114:AN117">
    <cfRule type="cellIs" dxfId="133" priority="160" operator="lessThan">
      <formula>0</formula>
    </cfRule>
  </conditionalFormatting>
  <conditionalFormatting sqref="AL53">
    <cfRule type="cellIs" dxfId="132" priority="265" operator="lessThan">
      <formula>0</formula>
    </cfRule>
  </conditionalFormatting>
  <conditionalFormatting sqref="AL53">
    <cfRule type="cellIs" dxfId="131" priority="264" operator="lessThan">
      <formula>0</formula>
    </cfRule>
  </conditionalFormatting>
  <conditionalFormatting sqref="AT57">
    <cfRule type="cellIs" dxfId="130" priority="261" operator="lessThan">
      <formula>0</formula>
    </cfRule>
  </conditionalFormatting>
  <conditionalFormatting sqref="AT57">
    <cfRule type="cellIs" dxfId="129" priority="260" operator="lessThan">
      <formula>0</formula>
    </cfRule>
  </conditionalFormatting>
  <conditionalFormatting sqref="AZ53:AZ57">
    <cfRule type="cellIs" dxfId="128" priority="259" operator="lessThan">
      <formula>0</formula>
    </cfRule>
  </conditionalFormatting>
  <conditionalFormatting sqref="AZ53:AZ57">
    <cfRule type="cellIs" dxfId="127" priority="258" operator="lessThan">
      <formula>0</formula>
    </cfRule>
  </conditionalFormatting>
  <conditionalFormatting sqref="AU53">
    <cfRule type="cellIs" dxfId="126" priority="257" operator="lessThan">
      <formula>0</formula>
    </cfRule>
  </conditionalFormatting>
  <conditionalFormatting sqref="AU53">
    <cfRule type="cellIs" dxfId="125" priority="256" operator="lessThan">
      <formula>0</formula>
    </cfRule>
  </conditionalFormatting>
  <conditionalFormatting sqref="AW53:AW56">
    <cfRule type="cellIs" dxfId="124" priority="255" operator="lessThan">
      <formula>0</formula>
    </cfRule>
  </conditionalFormatting>
  <conditionalFormatting sqref="AW53:AW56">
    <cfRule type="cellIs" dxfId="123" priority="254" operator="lessThan">
      <formula>0</formula>
    </cfRule>
  </conditionalFormatting>
  <conditionalFormatting sqref="AT53">
    <cfRule type="cellIs" dxfId="122" priority="253" operator="lessThan">
      <formula>0</formula>
    </cfRule>
  </conditionalFormatting>
  <conditionalFormatting sqref="AT53">
    <cfRule type="cellIs" dxfId="121" priority="252" operator="lessThan">
      <formula>0</formula>
    </cfRule>
  </conditionalFormatting>
  <conditionalFormatting sqref="AZ118">
    <cfRule type="cellIs" dxfId="120" priority="139" operator="lessThan">
      <formula>0</formula>
    </cfRule>
  </conditionalFormatting>
  <conditionalFormatting sqref="AZ118">
    <cfRule type="cellIs" dxfId="119" priority="138" operator="lessThan">
      <formula>0</formula>
    </cfRule>
  </conditionalFormatting>
  <conditionalFormatting sqref="AN53:AN57">
    <cfRule type="cellIs" dxfId="118" priority="249" operator="lessThan">
      <formula>0</formula>
    </cfRule>
  </conditionalFormatting>
  <conditionalFormatting sqref="AN53:AN57">
    <cfRule type="cellIs" dxfId="117" priority="248" operator="lessThan">
      <formula>0</formula>
    </cfRule>
  </conditionalFormatting>
  <conditionalFormatting sqref="AV53:AV57">
    <cfRule type="cellIs" dxfId="116" priority="247" operator="lessThan">
      <formula>0</formula>
    </cfRule>
  </conditionalFormatting>
  <conditionalFormatting sqref="AV53:AV57">
    <cfRule type="cellIs" dxfId="115" priority="246" operator="lessThan">
      <formula>0</formula>
    </cfRule>
  </conditionalFormatting>
  <conditionalFormatting sqref="AX53:AX57">
    <cfRule type="cellIs" dxfId="114" priority="245" operator="lessThan">
      <formula>0</formula>
    </cfRule>
  </conditionalFormatting>
  <conditionalFormatting sqref="AM42:AM44">
    <cfRule type="cellIs" dxfId="113" priority="243" operator="lessThan">
      <formula>0</formula>
    </cfRule>
  </conditionalFormatting>
  <conditionalFormatting sqref="AM42:AM44">
    <cfRule type="cellIs" dxfId="112" priority="242" operator="lessThan">
      <formula>0</formula>
    </cfRule>
  </conditionalFormatting>
  <conditionalFormatting sqref="AO42:AO44">
    <cfRule type="cellIs" dxfId="111" priority="241" operator="lessThan">
      <formula>0</formula>
    </cfRule>
  </conditionalFormatting>
  <conditionalFormatting sqref="AO42:AO44">
    <cfRule type="cellIs" dxfId="110" priority="240" operator="lessThan">
      <formula>0</formula>
    </cfRule>
  </conditionalFormatting>
  <conditionalFormatting sqref="AU42:AU44">
    <cfRule type="cellIs" dxfId="109" priority="239" operator="lessThan">
      <formula>0</formula>
    </cfRule>
  </conditionalFormatting>
  <conditionalFormatting sqref="AU42:AU44">
    <cfRule type="cellIs" dxfId="108" priority="238" operator="lessThan">
      <formula>0</formula>
    </cfRule>
  </conditionalFormatting>
  <conditionalFormatting sqref="AW42:AW44">
    <cfRule type="cellIs" dxfId="107" priority="237" operator="lessThan">
      <formula>0</formula>
    </cfRule>
  </conditionalFormatting>
  <conditionalFormatting sqref="AW42:AW44">
    <cfRule type="cellIs" dxfId="106" priority="236" operator="lessThan">
      <formula>0</formula>
    </cfRule>
  </conditionalFormatting>
  <conditionalFormatting sqref="AQ42:AQ44">
    <cfRule type="cellIs" dxfId="105" priority="235" operator="lessThan">
      <formula>0</formula>
    </cfRule>
  </conditionalFormatting>
  <conditionalFormatting sqref="AQ42:AQ44">
    <cfRule type="cellIs" dxfId="104" priority="234" operator="lessThan">
      <formula>0</formula>
    </cfRule>
  </conditionalFormatting>
  <conditionalFormatting sqref="AM117">
    <cfRule type="cellIs" dxfId="103" priority="133" operator="lessThan">
      <formula>0</formula>
    </cfRule>
  </conditionalFormatting>
  <conditionalFormatting sqref="AM117">
    <cfRule type="cellIs" dxfId="102" priority="132" operator="lessThan">
      <formula>0</formula>
    </cfRule>
  </conditionalFormatting>
  <conditionalFormatting sqref="AY42:AY44">
    <cfRule type="cellIs" dxfId="101" priority="231" operator="lessThan">
      <formula>0</formula>
    </cfRule>
  </conditionalFormatting>
  <conditionalFormatting sqref="AY42:AY44">
    <cfRule type="cellIs" dxfId="100" priority="230" operator="lessThan">
      <formula>0</formula>
    </cfRule>
  </conditionalFormatting>
  <conditionalFormatting sqref="AY53:AY57">
    <cfRule type="cellIs" dxfId="99" priority="229" operator="lessThan">
      <formula>0</formula>
    </cfRule>
  </conditionalFormatting>
  <conditionalFormatting sqref="AY53:AY57">
    <cfRule type="cellIs" dxfId="98" priority="228" operator="lessThan">
      <formula>0</formula>
    </cfRule>
  </conditionalFormatting>
  <conditionalFormatting sqref="AU54:AU57">
    <cfRule type="cellIs" dxfId="97" priority="227" operator="lessThan">
      <formula>0</formula>
    </cfRule>
  </conditionalFormatting>
  <conditionalFormatting sqref="AU54:AU57">
    <cfRule type="cellIs" dxfId="96" priority="226" operator="lessThan">
      <formula>0</formula>
    </cfRule>
  </conditionalFormatting>
  <conditionalFormatting sqref="AM53:AM57">
    <cfRule type="cellIs" dxfId="95" priority="225" operator="lessThan">
      <formula>0</formula>
    </cfRule>
  </conditionalFormatting>
  <conditionalFormatting sqref="AM53:AM57">
    <cfRule type="cellIs" dxfId="94" priority="224" operator="lessThan">
      <formula>0</formula>
    </cfRule>
  </conditionalFormatting>
  <conditionalFormatting sqref="AO53:AO57">
    <cfRule type="cellIs" dxfId="93" priority="223" operator="lessThan">
      <formula>0</formula>
    </cfRule>
  </conditionalFormatting>
  <conditionalFormatting sqref="AO53:AO57">
    <cfRule type="cellIs" dxfId="92" priority="222" operator="lessThan">
      <formula>0</formula>
    </cfRule>
  </conditionalFormatting>
  <conditionalFormatting sqref="AM45">
    <cfRule type="cellIs" dxfId="91" priority="221" operator="lessThan">
      <formula>0</formula>
    </cfRule>
  </conditionalFormatting>
  <conditionalFormatting sqref="AM45">
    <cfRule type="cellIs" dxfId="90" priority="220" operator="lessThan">
      <formula>0</formula>
    </cfRule>
  </conditionalFormatting>
  <conditionalFormatting sqref="AO45">
    <cfRule type="cellIs" dxfId="89" priority="219" operator="lessThan">
      <formula>0</formula>
    </cfRule>
  </conditionalFormatting>
  <conditionalFormatting sqref="AO45">
    <cfRule type="cellIs" dxfId="88" priority="218" operator="lessThan">
      <formula>0</formula>
    </cfRule>
  </conditionalFormatting>
  <conditionalFormatting sqref="AQ45">
    <cfRule type="cellIs" dxfId="87" priority="217" operator="lessThan">
      <formula>0</formula>
    </cfRule>
  </conditionalFormatting>
  <conditionalFormatting sqref="AQ45">
    <cfRule type="cellIs" dxfId="86" priority="216" operator="lessThan">
      <formula>0</formula>
    </cfRule>
  </conditionalFormatting>
  <conditionalFormatting sqref="AU45">
    <cfRule type="cellIs" dxfId="85" priority="215" operator="lessThan">
      <formula>0</formula>
    </cfRule>
  </conditionalFormatting>
  <conditionalFormatting sqref="AU45">
    <cfRule type="cellIs" dxfId="84" priority="214" operator="lessThan">
      <formula>0</formula>
    </cfRule>
  </conditionalFormatting>
  <conditionalFormatting sqref="AQ53:AQ57">
    <cfRule type="cellIs" dxfId="83" priority="209" operator="lessThan">
      <formula>0</formula>
    </cfRule>
  </conditionalFormatting>
  <conditionalFormatting sqref="AQ53:AQ57">
    <cfRule type="cellIs" dxfId="82" priority="208" operator="lessThan">
      <formula>0</formula>
    </cfRule>
  </conditionalFormatting>
  <conditionalFormatting sqref="AY45">
    <cfRule type="cellIs" dxfId="81" priority="211" operator="lessThan">
      <formula>0</formula>
    </cfRule>
  </conditionalFormatting>
  <conditionalFormatting sqref="AY45">
    <cfRule type="cellIs" dxfId="80" priority="210" operator="lessThan">
      <formula>0</formula>
    </cfRule>
  </conditionalFormatting>
  <conditionalFormatting sqref="AL118">
    <cfRule type="cellIs" dxfId="79" priority="207" operator="lessThan">
      <formula>0</formula>
    </cfRule>
  </conditionalFormatting>
  <conditionalFormatting sqref="AL118">
    <cfRule type="cellIs" dxfId="78" priority="206" operator="lessThan">
      <formula>0</formula>
    </cfRule>
  </conditionalFormatting>
  <conditionalFormatting sqref="AR118">
    <cfRule type="cellIs" dxfId="77" priority="155" operator="lessThan">
      <formula>0</formula>
    </cfRule>
  </conditionalFormatting>
  <conditionalFormatting sqref="AR118">
    <cfRule type="cellIs" dxfId="76" priority="154" operator="lessThan">
      <formula>0</formula>
    </cfRule>
  </conditionalFormatting>
  <conditionalFormatting sqref="AN118">
    <cfRule type="cellIs" dxfId="75" priority="163" operator="lessThan">
      <formula>0</formula>
    </cfRule>
  </conditionalFormatting>
  <conditionalFormatting sqref="AN118">
    <cfRule type="cellIs" dxfId="74" priority="162" operator="lessThan">
      <formula>0</formula>
    </cfRule>
  </conditionalFormatting>
  <conditionalFormatting sqref="AT114:AT117">
    <cfRule type="cellIs" dxfId="73" priority="149" operator="lessThan">
      <formula>0</formula>
    </cfRule>
  </conditionalFormatting>
  <conditionalFormatting sqref="AT114:AT117">
    <cfRule type="cellIs" dxfId="72" priority="148" operator="lessThan">
      <formula>0</formula>
    </cfRule>
  </conditionalFormatting>
  <conditionalFormatting sqref="AM115:AM116">
    <cfRule type="cellIs" dxfId="71" priority="189" operator="lessThan">
      <formula>0</formula>
    </cfRule>
  </conditionalFormatting>
  <conditionalFormatting sqref="AM115:AM116">
    <cfRule type="cellIs" dxfId="70" priority="188" operator="lessThan">
      <formula>0</formula>
    </cfRule>
  </conditionalFormatting>
  <conditionalFormatting sqref="AW115:AW116">
    <cfRule type="cellIs" dxfId="69" priority="183" operator="lessThan">
      <formula>0</formula>
    </cfRule>
  </conditionalFormatting>
  <conditionalFormatting sqref="AW115:AW116">
    <cfRule type="cellIs" dxfId="68" priority="182" operator="lessThan">
      <formula>0</formula>
    </cfRule>
  </conditionalFormatting>
  <conditionalFormatting sqref="AQ115:AQ116">
    <cfRule type="cellIs" dxfId="67" priority="181" operator="lessThan">
      <formula>0</formula>
    </cfRule>
  </conditionalFormatting>
  <conditionalFormatting sqref="AQ115:AQ116">
    <cfRule type="cellIs" dxfId="66" priority="180" operator="lessThan">
      <formula>0</formula>
    </cfRule>
  </conditionalFormatting>
  <conditionalFormatting sqref="AY115:AY116">
    <cfRule type="cellIs" dxfId="65" priority="179" operator="lessThan">
      <formula>0</formula>
    </cfRule>
  </conditionalFormatting>
  <conditionalFormatting sqref="AY115:AY116">
    <cfRule type="cellIs" dxfId="64" priority="178" operator="lessThan">
      <formula>0</formula>
    </cfRule>
  </conditionalFormatting>
  <conditionalFormatting sqref="AQ118">
    <cfRule type="cellIs" dxfId="63" priority="173" operator="lessThan">
      <formula>0</formula>
    </cfRule>
  </conditionalFormatting>
  <conditionalFormatting sqref="AQ118">
    <cfRule type="cellIs" dxfId="62" priority="172" operator="lessThan">
      <formula>0</formula>
    </cfRule>
  </conditionalFormatting>
  <conditionalFormatting sqref="AT118">
    <cfRule type="cellIs" dxfId="61" priority="151" operator="lessThan">
      <formula>0</formula>
    </cfRule>
  </conditionalFormatting>
  <conditionalFormatting sqref="AT118">
    <cfRule type="cellIs" dxfId="60" priority="150" operator="lessThan">
      <formula>0</formula>
    </cfRule>
  </conditionalFormatting>
  <conditionalFormatting sqref="AP118">
    <cfRule type="cellIs" dxfId="59" priority="159" operator="lessThan">
      <formula>0</formula>
    </cfRule>
  </conditionalFormatting>
  <conditionalFormatting sqref="AP118">
    <cfRule type="cellIs" dxfId="58" priority="158" operator="lessThan">
      <formula>0</formula>
    </cfRule>
  </conditionalFormatting>
  <conditionalFormatting sqref="AP114:AP117">
    <cfRule type="cellIs" dxfId="57" priority="157" operator="lessThan">
      <formula>0</formula>
    </cfRule>
  </conditionalFormatting>
  <conditionalFormatting sqref="AP114:AP117">
    <cfRule type="cellIs" dxfId="56" priority="156" operator="lessThan">
      <formula>0</formula>
    </cfRule>
  </conditionalFormatting>
  <conditionalFormatting sqref="AR114:AR117">
    <cfRule type="cellIs" dxfId="55" priority="153" operator="lessThan">
      <formula>0</formula>
    </cfRule>
  </conditionalFormatting>
  <conditionalFormatting sqref="AR114:AR117">
    <cfRule type="cellIs" dxfId="54" priority="152" operator="lessThan">
      <formula>0</formula>
    </cfRule>
  </conditionalFormatting>
  <conditionalFormatting sqref="AV118">
    <cfRule type="cellIs" dxfId="53" priority="147" operator="lessThan">
      <formula>0</formula>
    </cfRule>
  </conditionalFormatting>
  <conditionalFormatting sqref="AV118">
    <cfRule type="cellIs" dxfId="52" priority="146" operator="lessThan">
      <formula>0</formula>
    </cfRule>
  </conditionalFormatting>
  <conditionalFormatting sqref="AV114:AV117">
    <cfRule type="cellIs" dxfId="51" priority="145" operator="lessThan">
      <formula>0</formula>
    </cfRule>
  </conditionalFormatting>
  <conditionalFormatting sqref="AV114:AV117">
    <cfRule type="cellIs" dxfId="50" priority="144" operator="lessThan">
      <formula>0</formula>
    </cfRule>
  </conditionalFormatting>
  <conditionalFormatting sqref="AX118">
    <cfRule type="cellIs" dxfId="49" priority="143" operator="lessThan">
      <formula>0</formula>
    </cfRule>
  </conditionalFormatting>
  <conditionalFormatting sqref="AX118">
    <cfRule type="cellIs" dxfId="48" priority="142" operator="lessThan">
      <formula>0</formula>
    </cfRule>
  </conditionalFormatting>
  <conditionalFormatting sqref="AX114:AX117">
    <cfRule type="cellIs" dxfId="47" priority="141" operator="lessThan">
      <formula>0</formula>
    </cfRule>
  </conditionalFormatting>
  <conditionalFormatting sqref="AX114:AX117">
    <cfRule type="cellIs" dxfId="46" priority="140" operator="lessThan">
      <formula>0</formula>
    </cfRule>
  </conditionalFormatting>
  <conditionalFormatting sqref="AZ114:AZ117">
    <cfRule type="cellIs" dxfId="45" priority="137" operator="lessThan">
      <formula>0</formula>
    </cfRule>
  </conditionalFormatting>
  <conditionalFormatting sqref="AZ114:AZ117">
    <cfRule type="cellIs" dxfId="44" priority="136" operator="lessThan">
      <formula>0</formula>
    </cfRule>
  </conditionalFormatting>
  <conditionalFormatting sqref="AO117">
    <cfRule type="cellIs" dxfId="43" priority="131" operator="lessThan">
      <formula>0</formula>
    </cfRule>
  </conditionalFormatting>
  <conditionalFormatting sqref="AO117">
    <cfRule type="cellIs" dxfId="42" priority="130" operator="lessThan">
      <formula>0</formula>
    </cfRule>
  </conditionalFormatting>
  <conditionalFormatting sqref="AQ117">
    <cfRule type="cellIs" dxfId="41" priority="129" operator="lessThan">
      <formula>0</formula>
    </cfRule>
  </conditionalFormatting>
  <conditionalFormatting sqref="AQ117">
    <cfRule type="cellIs" dxfId="40" priority="128" operator="lessThan">
      <formula>0</formula>
    </cfRule>
  </conditionalFormatting>
  <conditionalFormatting sqref="AU117">
    <cfRule type="cellIs" dxfId="39" priority="127" operator="lessThan">
      <formula>0</formula>
    </cfRule>
  </conditionalFormatting>
  <conditionalFormatting sqref="AU117">
    <cfRule type="cellIs" dxfId="38" priority="126" operator="lessThan">
      <formula>0</formula>
    </cfRule>
  </conditionalFormatting>
  <conditionalFormatting sqref="AW117">
    <cfRule type="cellIs" dxfId="37" priority="125" operator="lessThan">
      <formula>0</formula>
    </cfRule>
  </conditionalFormatting>
  <conditionalFormatting sqref="AW117">
    <cfRule type="cellIs" dxfId="36" priority="124" operator="lessThan">
      <formula>0</formula>
    </cfRule>
  </conditionalFormatting>
  <conditionalFormatting sqref="AY117">
    <cfRule type="cellIs" dxfId="35" priority="123" operator="lessThan">
      <formula>0</formula>
    </cfRule>
  </conditionalFormatting>
  <conditionalFormatting sqref="AY117">
    <cfRule type="cellIs" dxfId="34" priority="122" operator="lessThan">
      <formula>0</formula>
    </cfRule>
  </conditionalFormatting>
  <conditionalFormatting sqref="AW45">
    <cfRule type="cellIs" dxfId="33" priority="121" operator="lessThan">
      <formula>0</formula>
    </cfRule>
  </conditionalFormatting>
  <conditionalFormatting sqref="AW45">
    <cfRule type="cellIs" dxfId="32" priority="120" operator="lessThan">
      <formula>0</formula>
    </cfRule>
  </conditionalFormatting>
  <conditionalFormatting sqref="AW57">
    <cfRule type="cellIs" dxfId="31" priority="119" operator="lessThan">
      <formula>0</formula>
    </cfRule>
  </conditionalFormatting>
  <conditionalFormatting sqref="G56:I56">
    <cfRule type="cellIs" dxfId="30" priority="31" operator="lessThan">
      <formula>0</formula>
    </cfRule>
  </conditionalFormatting>
  <conditionalFormatting sqref="G56:I56">
    <cfRule type="cellIs" dxfId="29" priority="30" operator="lessThan">
      <formula>0</formula>
    </cfRule>
  </conditionalFormatting>
  <conditionalFormatting sqref="G65:I65">
    <cfRule type="cellIs" dxfId="28" priority="29" operator="lessThan">
      <formula>0</formula>
    </cfRule>
  </conditionalFormatting>
  <conditionalFormatting sqref="G65:I65">
    <cfRule type="cellIs" dxfId="27" priority="28" operator="lessThan">
      <formula>0</formula>
    </cfRule>
  </conditionalFormatting>
  <conditionalFormatting sqref="Q42:S44">
    <cfRule type="cellIs" dxfId="26" priority="27" operator="lessThan">
      <formula>0</formula>
    </cfRule>
  </conditionalFormatting>
  <conditionalFormatting sqref="Q42:S44">
    <cfRule type="cellIs" dxfId="25" priority="26" operator="lessThan">
      <formula>0</formula>
    </cfRule>
  </conditionalFormatting>
  <conditionalFormatting sqref="T42:V44">
    <cfRule type="cellIs" dxfId="24" priority="25" operator="lessThan">
      <formula>0</formula>
    </cfRule>
  </conditionalFormatting>
  <conditionalFormatting sqref="T42:V44">
    <cfRule type="cellIs" dxfId="23" priority="24" operator="lessThan">
      <formula>0</formula>
    </cfRule>
  </conditionalFormatting>
  <conditionalFormatting sqref="Q53:S56">
    <cfRule type="cellIs" dxfId="22" priority="23" operator="lessThan">
      <formula>0</formula>
    </cfRule>
  </conditionalFormatting>
  <conditionalFormatting sqref="Q53:S56">
    <cfRule type="cellIs" dxfId="21" priority="22" operator="lessThan">
      <formula>0</formula>
    </cfRule>
  </conditionalFormatting>
  <conditionalFormatting sqref="T53:V56">
    <cfRule type="cellIs" dxfId="20" priority="21" operator="lessThan">
      <formula>0</formula>
    </cfRule>
  </conditionalFormatting>
  <conditionalFormatting sqref="T53:V56">
    <cfRule type="cellIs" dxfId="19" priority="20" operator="lessThan">
      <formula>0</formula>
    </cfRule>
  </conditionalFormatting>
  <conditionalFormatting sqref="Q65:S65">
    <cfRule type="cellIs" dxfId="18" priority="19" operator="lessThan">
      <formula>0</formula>
    </cfRule>
  </conditionalFormatting>
  <conditionalFormatting sqref="Q65:S65">
    <cfRule type="cellIs" dxfId="17" priority="18" operator="lessThan">
      <formula>0</formula>
    </cfRule>
  </conditionalFormatting>
  <conditionalFormatting sqref="T65:V65">
    <cfRule type="cellIs" dxfId="16" priority="17" operator="lessThan">
      <formula>0</formula>
    </cfRule>
  </conditionalFormatting>
  <conditionalFormatting sqref="T65:V65">
    <cfRule type="cellIs" dxfId="15" priority="16" operator="lessThan">
      <formula>0</formula>
    </cfRule>
  </conditionalFormatting>
  <conditionalFormatting sqref="Q77:V77">
    <cfRule type="cellIs" dxfId="14" priority="15" operator="lessThan">
      <formula>0</formula>
    </cfRule>
  </conditionalFormatting>
  <conditionalFormatting sqref="Q77:V77">
    <cfRule type="cellIs" dxfId="13" priority="14" operator="lessThan">
      <formula>0</formula>
    </cfRule>
  </conditionalFormatting>
  <conditionalFormatting sqref="G42:I44">
    <cfRule type="cellIs" dxfId="12" priority="13" operator="lessThan">
      <formula>0</formula>
    </cfRule>
  </conditionalFormatting>
  <conditionalFormatting sqref="G42:I44">
    <cfRule type="cellIs" dxfId="11" priority="12" operator="lessThan">
      <formula>0</formula>
    </cfRule>
  </conditionalFormatting>
  <conditionalFormatting sqref="G53:I55">
    <cfRule type="cellIs" dxfId="10" priority="11" operator="lessThan">
      <formula>0</formula>
    </cfRule>
  </conditionalFormatting>
  <conditionalFormatting sqref="G53:I55">
    <cfRule type="cellIs" dxfId="9" priority="10" operator="lessThan">
      <formula>0</formula>
    </cfRule>
  </conditionalFormatting>
  <conditionalFormatting sqref="Y227:AD227">
    <cfRule type="cellIs" dxfId="8" priority="9" operator="lessThan">
      <formula>0</formula>
    </cfRule>
  </conditionalFormatting>
  <conditionalFormatting sqref="Y227:AD227">
    <cfRule type="cellIs" dxfId="7" priority="8" operator="lessThan">
      <formula>0</formula>
    </cfRule>
  </conditionalFormatting>
  <conditionalFormatting sqref="Y245:AD245">
    <cfRule type="cellIs" dxfId="6" priority="7" operator="lessThan">
      <formula>0</formula>
    </cfRule>
  </conditionalFormatting>
  <conditionalFormatting sqref="Y245:AD245">
    <cfRule type="cellIs" dxfId="5" priority="6" operator="lessThan">
      <formula>0</formula>
    </cfRule>
  </conditionalFormatting>
  <conditionalFormatting sqref="Y263:AD263">
    <cfRule type="cellIs" dxfId="4" priority="5" operator="lessThan">
      <formula>0</formula>
    </cfRule>
  </conditionalFormatting>
  <conditionalFormatting sqref="Y263:AD263">
    <cfRule type="cellIs" dxfId="3" priority="4" operator="lessThan">
      <formula>0</formula>
    </cfRule>
  </conditionalFormatting>
  <conditionalFormatting sqref="Y281:AD281">
    <cfRule type="cellIs" dxfId="2" priority="3" operator="lessThan">
      <formula>0</formula>
    </cfRule>
  </conditionalFormatting>
  <conditionalFormatting sqref="Y281:AD281">
    <cfRule type="cellIs" dxfId="1" priority="2" operator="lessThan">
      <formula>0</formula>
    </cfRule>
  </conditionalFormatting>
  <conditionalFormatting sqref="Y299:AD299">
    <cfRule type="cellIs" dxfId="0" priority="1" operator="lessThan">
      <formula>0</formula>
    </cfRule>
  </conditionalFormatting>
  <pageMargins left="0.7" right="0.7" top="0.75" bottom="0.75" header="0.3" footer="0.3"/>
  <pageSetup paperSize="8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31" t="s">
        <v>152</v>
      </c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</row>
    <row r="3" spans="5:28" ht="15.05" customHeight="1" x14ac:dyDescent="0.3"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</row>
    <row r="4" spans="5:28" ht="15.05" customHeight="1" x14ac:dyDescent="0.3">
      <c r="E4" s="832" t="s">
        <v>154</v>
      </c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</row>
    <row r="5" spans="5:28" ht="15.05" customHeight="1" x14ac:dyDescent="0.3"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</row>
    <row r="6" spans="5:28" ht="15.05" customHeight="1" x14ac:dyDescent="0.3">
      <c r="E6" s="814" t="s">
        <v>174</v>
      </c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</row>
    <row r="7" spans="5:28" x14ac:dyDescent="0.3"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</row>
    <row r="8" spans="5:28" ht="15.05" customHeight="1" x14ac:dyDescent="0.3">
      <c r="G8" s="21"/>
      <c r="H8" s="21"/>
      <c r="I8" s="21"/>
    </row>
    <row r="9" spans="5:28" ht="15.05" customHeight="1" x14ac:dyDescent="0.3">
      <c r="E9" s="827" t="s">
        <v>173</v>
      </c>
      <c r="F9" s="827"/>
      <c r="G9" s="827"/>
      <c r="H9" s="827"/>
      <c r="I9" s="827"/>
      <c r="J9" s="827"/>
      <c r="K9" s="827"/>
      <c r="L9" s="827"/>
      <c r="M9" s="217"/>
      <c r="N9" s="827" t="s">
        <v>170</v>
      </c>
      <c r="O9" s="827"/>
      <c r="P9" s="827"/>
      <c r="Q9" s="827"/>
      <c r="R9" s="827"/>
      <c r="S9" s="827"/>
      <c r="T9" s="827"/>
      <c r="U9" s="827"/>
    </row>
    <row r="10" spans="5:28" ht="10.050000000000001" customHeight="1" x14ac:dyDescent="0.3">
      <c r="E10" s="216"/>
      <c r="F10" s="216"/>
      <c r="G10" s="216"/>
      <c r="H10" s="216"/>
      <c r="I10" s="216"/>
      <c r="J10" s="216"/>
      <c r="K10" s="216"/>
      <c r="L10" s="216"/>
      <c r="M10" s="217"/>
      <c r="N10" s="241"/>
      <c r="O10" s="241"/>
      <c r="P10" s="241"/>
      <c r="Q10" s="241"/>
      <c r="R10" s="241"/>
      <c r="S10" s="241"/>
      <c r="T10" s="241"/>
      <c r="U10" s="241"/>
    </row>
    <row r="11" spans="5:28" ht="15.05" customHeight="1" x14ac:dyDescent="0.3">
      <c r="E11" s="245">
        <v>2020</v>
      </c>
      <c r="F11" s="833">
        <v>150000</v>
      </c>
      <c r="G11" s="834"/>
      <c r="H11" s="835"/>
      <c r="I11" s="822">
        <v>-15952</v>
      </c>
      <c r="J11" s="822"/>
      <c r="K11" s="825">
        <v>0.15</v>
      </c>
      <c r="L11" s="825"/>
      <c r="M11" s="213"/>
      <c r="N11" s="245" t="str">
        <f>'Datové podklady'!J5</f>
        <v>2021</v>
      </c>
      <c r="O11" s="833" t="s">
        <v>168</v>
      </c>
      <c r="P11" s="834"/>
      <c r="Q11" s="835"/>
      <c r="R11" s="822">
        <v>-15952</v>
      </c>
      <c r="S11" s="822"/>
      <c r="T11" s="825">
        <v>-0.1</v>
      </c>
      <c r="U11" s="825"/>
      <c r="V11" s="215"/>
      <c r="W11" s="215"/>
      <c r="X11" s="215"/>
      <c r="Y11" s="215"/>
      <c r="Z11" s="215"/>
      <c r="AA11" s="215"/>
      <c r="AB11" s="215"/>
    </row>
    <row r="12" spans="5:28" ht="15.05" customHeight="1" x14ac:dyDescent="0.3">
      <c r="E12" s="244">
        <v>2019</v>
      </c>
      <c r="F12" s="828">
        <v>200000</v>
      </c>
      <c r="G12" s="829"/>
      <c r="H12" s="829"/>
      <c r="I12" s="822"/>
      <c r="J12" s="822"/>
      <c r="K12" s="825"/>
      <c r="L12" s="825"/>
      <c r="M12" s="213"/>
      <c r="N12" s="244" t="str">
        <f>'Datové podklady'!J6</f>
        <v>2020</v>
      </c>
      <c r="O12" s="828" t="s">
        <v>169</v>
      </c>
      <c r="P12" s="829"/>
      <c r="Q12" s="829"/>
      <c r="R12" s="822"/>
      <c r="S12" s="822"/>
      <c r="T12" s="825"/>
      <c r="U12" s="825"/>
      <c r="V12" s="215"/>
      <c r="W12" s="215"/>
      <c r="X12" s="215"/>
      <c r="Y12" s="215"/>
      <c r="Z12" s="215"/>
      <c r="AA12" s="215"/>
      <c r="AB12" s="215"/>
    </row>
    <row r="13" spans="5:28" ht="15.05" customHeight="1" x14ac:dyDescent="0.3"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5"/>
      <c r="W13" s="215"/>
      <c r="X13" s="215"/>
      <c r="Y13" s="215"/>
      <c r="Z13" s="215"/>
      <c r="AA13" s="215"/>
      <c r="AB13" s="215"/>
    </row>
    <row r="14" spans="5:28" ht="15.05" customHeight="1" x14ac:dyDescent="0.3">
      <c r="E14" s="826" t="s">
        <v>151</v>
      </c>
      <c r="F14" s="826"/>
      <c r="G14" s="826"/>
      <c r="H14" s="826"/>
      <c r="I14" s="826"/>
      <c r="J14" s="826"/>
      <c r="K14" s="826"/>
      <c r="L14" s="826"/>
      <c r="M14" s="214"/>
      <c r="N14" s="214"/>
      <c r="O14" s="214"/>
      <c r="P14" s="214"/>
      <c r="Q14" s="214"/>
      <c r="R14" s="214"/>
      <c r="S14" s="214"/>
      <c r="T14" s="214"/>
      <c r="U14" s="214"/>
      <c r="V14" s="215"/>
      <c r="W14" s="215"/>
      <c r="X14" s="215"/>
      <c r="Y14" s="215"/>
      <c r="Z14" s="215"/>
      <c r="AA14" s="215"/>
      <c r="AB14" s="215"/>
    </row>
    <row r="15" spans="5:28" x14ac:dyDescent="0.3">
      <c r="E15" s="826"/>
      <c r="F15" s="826"/>
      <c r="G15" s="826"/>
      <c r="H15" s="826"/>
      <c r="I15" s="826"/>
      <c r="J15" s="826"/>
      <c r="K15" s="826"/>
      <c r="L15" s="826"/>
      <c r="M15" s="214"/>
      <c r="N15" s="214"/>
      <c r="O15" s="214"/>
      <c r="P15" s="214"/>
      <c r="Q15" s="214"/>
      <c r="R15" s="214"/>
      <c r="S15" s="214"/>
      <c r="T15" s="214"/>
      <c r="U15" s="214"/>
      <c r="V15" s="215"/>
      <c r="W15" s="215"/>
      <c r="X15" s="215"/>
      <c r="Y15" s="215"/>
      <c r="Z15" s="215"/>
      <c r="AA15" s="215"/>
      <c r="AB15" s="215"/>
    </row>
    <row r="16" spans="5:28" x14ac:dyDescent="0.3">
      <c r="E16" s="826"/>
      <c r="F16" s="826"/>
      <c r="G16" s="826"/>
      <c r="H16" s="826"/>
      <c r="I16" s="826"/>
      <c r="J16" s="826"/>
      <c r="K16" s="826"/>
      <c r="L16" s="826"/>
      <c r="M16" s="214"/>
      <c r="N16" s="214"/>
      <c r="O16" s="214"/>
      <c r="P16" s="214"/>
      <c r="Q16" s="214"/>
      <c r="R16" s="214"/>
      <c r="S16" s="214"/>
      <c r="T16" s="214"/>
      <c r="U16" s="214"/>
      <c r="V16" s="215"/>
      <c r="W16" s="215"/>
      <c r="X16" s="215"/>
      <c r="Y16" s="215"/>
      <c r="Z16" s="215"/>
      <c r="AA16" s="215"/>
      <c r="AB16" s="215"/>
    </row>
    <row r="17" spans="4:28" x14ac:dyDescent="0.3">
      <c r="E17" s="826"/>
      <c r="F17" s="826"/>
      <c r="G17" s="826"/>
      <c r="H17" s="826"/>
      <c r="I17" s="826"/>
      <c r="J17" s="826"/>
      <c r="K17" s="826"/>
      <c r="L17" s="826"/>
      <c r="M17" s="214"/>
      <c r="N17" s="214"/>
      <c r="O17" s="214"/>
      <c r="P17" s="214"/>
      <c r="Q17" s="214"/>
      <c r="R17" s="214"/>
      <c r="S17" s="214"/>
      <c r="T17" s="214"/>
      <c r="U17" s="214"/>
      <c r="V17" s="215"/>
      <c r="W17" s="215"/>
      <c r="X17" s="215"/>
      <c r="Y17" s="215"/>
      <c r="Z17" s="215"/>
      <c r="AA17" s="215"/>
      <c r="AB17" s="215"/>
    </row>
    <row r="18" spans="4:28" x14ac:dyDescent="0.3">
      <c r="E18" s="826"/>
      <c r="F18" s="826"/>
      <c r="G18" s="826"/>
      <c r="H18" s="826"/>
      <c r="I18" s="826"/>
      <c r="J18" s="826"/>
      <c r="K18" s="826"/>
      <c r="L18" s="826"/>
      <c r="M18" s="214"/>
      <c r="N18" s="214"/>
      <c r="O18" s="214"/>
      <c r="P18" s="214"/>
      <c r="Q18" s="214"/>
      <c r="R18" s="214"/>
      <c r="S18" s="214"/>
      <c r="T18" s="214"/>
      <c r="U18" s="214"/>
      <c r="V18" s="215"/>
      <c r="W18" s="215"/>
      <c r="X18" s="215"/>
      <c r="Y18" s="215"/>
      <c r="Z18" s="215"/>
      <c r="AA18" s="215"/>
      <c r="AB18" s="215"/>
    </row>
    <row r="19" spans="4:28" x14ac:dyDescent="0.3">
      <c r="E19" s="826"/>
      <c r="F19" s="826"/>
      <c r="G19" s="826"/>
      <c r="H19" s="826"/>
      <c r="I19" s="826"/>
      <c r="J19" s="826"/>
      <c r="K19" s="826"/>
      <c r="L19" s="826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X19" s="215"/>
      <c r="Y19" s="215"/>
      <c r="Z19" s="215"/>
      <c r="AA19" s="215"/>
      <c r="AB19" s="215"/>
    </row>
    <row r="20" spans="4:28" x14ac:dyDescent="0.3">
      <c r="E20" s="826"/>
      <c r="F20" s="826"/>
      <c r="G20" s="826"/>
      <c r="H20" s="826"/>
      <c r="I20" s="826"/>
      <c r="J20" s="826"/>
      <c r="K20" s="826"/>
      <c r="L20" s="826"/>
      <c r="M20" s="214"/>
      <c r="N20" s="214"/>
      <c r="O20" s="214"/>
      <c r="P20" s="214"/>
      <c r="Q20" s="214"/>
      <c r="R20" s="214"/>
      <c r="S20" s="214"/>
      <c r="T20" s="214"/>
      <c r="U20" s="214"/>
      <c r="V20" s="215"/>
      <c r="W20" s="215"/>
      <c r="X20" s="215"/>
      <c r="Y20" s="215"/>
      <c r="Z20" s="215"/>
      <c r="AA20" s="215"/>
      <c r="AB20" s="215"/>
    </row>
    <row r="21" spans="4:28" x14ac:dyDescent="0.3">
      <c r="E21" s="826"/>
      <c r="F21" s="826"/>
      <c r="G21" s="826"/>
      <c r="H21" s="826"/>
      <c r="I21" s="826"/>
      <c r="J21" s="826"/>
      <c r="K21" s="826"/>
      <c r="L21" s="826"/>
      <c r="M21" s="214"/>
      <c r="N21" s="214"/>
      <c r="O21" s="214"/>
      <c r="P21" s="214"/>
      <c r="Q21" s="214"/>
      <c r="R21" s="214"/>
      <c r="S21" s="214"/>
      <c r="T21" s="214"/>
      <c r="U21" s="214"/>
      <c r="V21" s="215"/>
      <c r="W21" s="215"/>
      <c r="X21" s="215"/>
      <c r="Y21" s="215"/>
      <c r="Z21" s="215"/>
      <c r="AA21" s="215"/>
      <c r="AB21" s="215"/>
    </row>
    <row r="27" spans="4:28" ht="63.9" customHeight="1" x14ac:dyDescent="0.3">
      <c r="E27" s="811"/>
      <c r="F27" s="812"/>
      <c r="G27" s="812"/>
      <c r="H27" s="812"/>
      <c r="I27" s="813"/>
      <c r="K27" s="811"/>
      <c r="L27" s="812"/>
      <c r="M27" s="812"/>
      <c r="N27" s="812"/>
      <c r="O27" s="813"/>
      <c r="Q27" s="811"/>
      <c r="R27" s="812"/>
      <c r="S27" s="812"/>
      <c r="T27" s="812"/>
      <c r="U27" s="813"/>
    </row>
    <row r="28" spans="4:28" x14ac:dyDescent="0.3">
      <c r="D28" s="821" t="s">
        <v>156</v>
      </c>
      <c r="E28" s="224">
        <v>2020</v>
      </c>
      <c r="F28" s="836">
        <v>332222</v>
      </c>
      <c r="G28" s="836"/>
      <c r="H28" s="822">
        <v>150</v>
      </c>
      <c r="I28" s="823">
        <v>0.15</v>
      </c>
      <c r="J28" s="75"/>
      <c r="K28" s="224">
        <v>2020</v>
      </c>
      <c r="L28" s="830">
        <v>332222</v>
      </c>
      <c r="M28" s="830"/>
      <c r="N28" s="822">
        <v>150</v>
      </c>
      <c r="O28" s="823">
        <v>0.15</v>
      </c>
      <c r="Q28" s="224">
        <v>2020</v>
      </c>
      <c r="R28" s="830">
        <v>332222</v>
      </c>
      <c r="S28" s="830"/>
      <c r="T28" s="822">
        <v>150</v>
      </c>
      <c r="U28" s="823">
        <v>0.15</v>
      </c>
    </row>
    <row r="29" spans="4:28" x14ac:dyDescent="0.3">
      <c r="D29" s="821"/>
      <c r="E29" s="224">
        <v>2019</v>
      </c>
      <c r="F29" s="824">
        <v>151555</v>
      </c>
      <c r="G29" s="824"/>
      <c r="H29" s="822"/>
      <c r="I29" s="823"/>
      <c r="J29" s="75"/>
      <c r="K29" s="224">
        <v>2019</v>
      </c>
      <c r="L29" s="824">
        <v>151555</v>
      </c>
      <c r="M29" s="824"/>
      <c r="N29" s="822"/>
      <c r="O29" s="823"/>
      <c r="Q29" s="224">
        <v>2019</v>
      </c>
      <c r="R29" s="824">
        <v>151555</v>
      </c>
      <c r="S29" s="824"/>
      <c r="T29" s="822"/>
      <c r="U29" s="823"/>
    </row>
    <row r="30" spans="4:28" ht="8.8000000000000007" customHeight="1" x14ac:dyDescent="0.3">
      <c r="D30" s="218"/>
      <c r="E30" s="250"/>
      <c r="F30" s="247"/>
      <c r="G30" s="247"/>
      <c r="H30" s="248"/>
      <c r="I30" s="249"/>
      <c r="J30" s="75"/>
      <c r="K30" s="250"/>
      <c r="L30" s="247"/>
      <c r="M30" s="247"/>
      <c r="N30" s="248"/>
      <c r="O30" s="249"/>
      <c r="Q30" s="250"/>
      <c r="R30" s="247"/>
      <c r="S30" s="247"/>
      <c r="T30" s="248"/>
      <c r="U30" s="249"/>
    </row>
    <row r="31" spans="4:28" x14ac:dyDescent="0.3">
      <c r="D31" s="821" t="s">
        <v>107</v>
      </c>
      <c r="E31" s="224">
        <v>2020</v>
      </c>
      <c r="F31" s="830">
        <v>332222</v>
      </c>
      <c r="G31" s="830"/>
      <c r="H31" s="822">
        <v>150</v>
      </c>
      <c r="I31" s="823">
        <v>0.15</v>
      </c>
      <c r="K31" s="224">
        <v>2020</v>
      </c>
      <c r="L31" s="830">
        <v>332222</v>
      </c>
      <c r="M31" s="830"/>
      <c r="N31" s="822">
        <v>150</v>
      </c>
      <c r="O31" s="823">
        <v>0.15</v>
      </c>
      <c r="Q31" s="224">
        <v>2020</v>
      </c>
      <c r="R31" s="830">
        <v>332222</v>
      </c>
      <c r="S31" s="830"/>
      <c r="T31" s="822">
        <v>150</v>
      </c>
      <c r="U31" s="823">
        <v>0.15</v>
      </c>
    </row>
    <row r="32" spans="4:28" x14ac:dyDescent="0.3">
      <c r="D32" s="821"/>
      <c r="E32" s="224">
        <v>2019</v>
      </c>
      <c r="F32" s="824">
        <v>151555</v>
      </c>
      <c r="G32" s="824"/>
      <c r="H32" s="822"/>
      <c r="I32" s="823"/>
      <c r="K32" s="224">
        <v>2019</v>
      </c>
      <c r="L32" s="824">
        <v>151555</v>
      </c>
      <c r="M32" s="824"/>
      <c r="N32" s="822"/>
      <c r="O32" s="823"/>
      <c r="Q32" s="224">
        <v>2019</v>
      </c>
      <c r="R32" s="824">
        <v>151555</v>
      </c>
      <c r="S32" s="824"/>
      <c r="T32" s="822"/>
      <c r="U32" s="823"/>
    </row>
    <row r="33" spans="4:30" x14ac:dyDescent="0.3">
      <c r="D33" s="218"/>
      <c r="E33" s="206"/>
      <c r="F33" s="205"/>
      <c r="G33" s="205"/>
      <c r="H33" s="203"/>
      <c r="I33" s="202"/>
      <c r="K33" s="206"/>
      <c r="L33" s="205"/>
      <c r="M33" s="205"/>
      <c r="N33" s="203"/>
      <c r="O33" s="202"/>
      <c r="Q33" s="206"/>
      <c r="R33" s="205"/>
      <c r="S33" s="205"/>
      <c r="T33" s="203"/>
      <c r="U33" s="202"/>
    </row>
    <row r="34" spans="4:30" x14ac:dyDescent="0.3">
      <c r="D34" s="218"/>
      <c r="E34" s="206"/>
      <c r="F34" s="205"/>
      <c r="G34" s="205"/>
      <c r="H34" s="203"/>
      <c r="I34" s="202"/>
      <c r="K34" s="206"/>
      <c r="L34" s="205"/>
      <c r="M34" s="205"/>
      <c r="N34" s="203"/>
      <c r="O34" s="202"/>
      <c r="Q34" s="206"/>
      <c r="R34" s="205"/>
      <c r="S34" s="205"/>
      <c r="T34" s="203"/>
      <c r="U34" s="202"/>
    </row>
    <row r="35" spans="4:30" x14ac:dyDescent="0.3">
      <c r="D35" s="218"/>
      <c r="E35" s="206"/>
      <c r="F35" s="205"/>
      <c r="G35" s="205"/>
      <c r="H35" s="203"/>
      <c r="I35" s="202"/>
      <c r="K35" s="206"/>
      <c r="L35" s="205"/>
      <c r="M35" s="205"/>
      <c r="N35" s="203"/>
      <c r="O35" s="202"/>
      <c r="Q35" s="206"/>
      <c r="R35" s="205"/>
      <c r="S35" s="205"/>
      <c r="T35" s="203"/>
      <c r="U35" s="202"/>
    </row>
    <row r="36" spans="4:30" x14ac:dyDescent="0.3">
      <c r="D36" s="218"/>
      <c r="E36" s="206"/>
      <c r="F36" s="205"/>
      <c r="G36" s="205"/>
      <c r="H36" s="203"/>
      <c r="I36" s="202"/>
      <c r="K36" s="206"/>
      <c r="L36" s="205"/>
      <c r="M36" s="205"/>
      <c r="N36" s="203"/>
      <c r="O36" s="202"/>
      <c r="Q36" s="206"/>
      <c r="R36" s="205"/>
      <c r="S36" s="205"/>
      <c r="T36" s="203"/>
      <c r="U36" s="202"/>
    </row>
    <row r="37" spans="4:30" x14ac:dyDescent="0.3">
      <c r="D37" s="218"/>
      <c r="E37" s="206"/>
      <c r="F37" s="205"/>
      <c r="G37" s="205"/>
      <c r="H37" s="203"/>
      <c r="I37" s="202"/>
      <c r="K37" s="206"/>
      <c r="L37" s="205"/>
      <c r="M37" s="205"/>
      <c r="N37" s="203"/>
      <c r="O37" s="202"/>
      <c r="Q37" s="206"/>
      <c r="R37" s="205"/>
      <c r="S37" s="205"/>
      <c r="T37" s="203"/>
      <c r="U37" s="202"/>
    </row>
    <row r="38" spans="4:30" x14ac:dyDescent="0.3">
      <c r="D38" s="218"/>
      <c r="E38" s="815" t="s">
        <v>157</v>
      </c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</row>
    <row r="39" spans="4:30" x14ac:dyDescent="0.3"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</row>
    <row r="41" spans="4:30" x14ac:dyDescent="0.3">
      <c r="E41" s="817" t="s">
        <v>153</v>
      </c>
      <c r="F41" s="817"/>
      <c r="G41" s="817"/>
      <c r="H41" s="817"/>
      <c r="I41" s="817"/>
      <c r="J41" s="817"/>
      <c r="K41" s="817"/>
      <c r="L41" s="817"/>
      <c r="M41" s="217"/>
      <c r="N41" s="817" t="s">
        <v>155</v>
      </c>
      <c r="O41" s="817"/>
      <c r="P41" s="817"/>
      <c r="Q41" s="817"/>
      <c r="R41" s="817"/>
      <c r="S41" s="817"/>
      <c r="T41" s="817"/>
      <c r="U41" s="817"/>
    </row>
    <row r="42" spans="4:30" x14ac:dyDescent="0.3">
      <c r="E42" s="211"/>
      <c r="F42" s="211"/>
      <c r="G42" s="211"/>
      <c r="H42" s="211"/>
      <c r="I42" s="212"/>
      <c r="J42" s="211"/>
      <c r="K42" s="211"/>
      <c r="L42" s="211"/>
      <c r="M42" s="211"/>
      <c r="N42" s="211"/>
      <c r="O42" s="211"/>
      <c r="P42" s="211"/>
      <c r="Q42" s="211"/>
      <c r="R42" s="212"/>
      <c r="S42" s="211"/>
      <c r="T42" s="211"/>
      <c r="U42" s="211"/>
      <c r="V42" s="52"/>
      <c r="W42" s="52"/>
      <c r="X42" s="52"/>
      <c r="Y42" s="52"/>
      <c r="Z42" s="52"/>
      <c r="AA42" s="52"/>
      <c r="AB42" s="52"/>
      <c r="AC42" s="52"/>
      <c r="AD42" s="52"/>
    </row>
    <row r="43" spans="4:30" x14ac:dyDescent="0.3">
      <c r="E43" s="252">
        <v>2020</v>
      </c>
      <c r="F43" s="808">
        <v>150000</v>
      </c>
      <c r="G43" s="808"/>
      <c r="H43" s="808"/>
      <c r="I43" s="818">
        <v>-15952</v>
      </c>
      <c r="J43" s="818"/>
      <c r="K43" s="819">
        <v>0.15</v>
      </c>
      <c r="L43" s="819"/>
      <c r="M43" s="213"/>
      <c r="N43" s="253">
        <v>2020</v>
      </c>
      <c r="O43" s="809">
        <v>150000</v>
      </c>
      <c r="P43" s="810"/>
      <c r="Q43" s="810"/>
      <c r="R43" s="820">
        <v>-15952</v>
      </c>
      <c r="S43" s="820"/>
      <c r="T43" s="807">
        <v>0.15</v>
      </c>
      <c r="U43" s="807"/>
      <c r="V43" s="52"/>
      <c r="W43" s="52"/>
      <c r="X43" s="52"/>
      <c r="Y43" s="52"/>
      <c r="Z43" s="52"/>
      <c r="AA43" s="52"/>
      <c r="AB43" s="52"/>
      <c r="AC43" s="52"/>
      <c r="AD43" s="52"/>
    </row>
    <row r="44" spans="4:30" x14ac:dyDescent="0.3">
      <c r="E44" s="222">
        <v>2019</v>
      </c>
      <c r="F44" s="808">
        <v>200000</v>
      </c>
      <c r="G44" s="808"/>
      <c r="H44" s="808"/>
      <c r="I44" s="818"/>
      <c r="J44" s="818"/>
      <c r="K44" s="819"/>
      <c r="L44" s="819"/>
      <c r="M44" s="213"/>
      <c r="N44" s="225">
        <v>2019</v>
      </c>
      <c r="O44" s="809">
        <v>200000</v>
      </c>
      <c r="P44" s="810"/>
      <c r="Q44" s="810"/>
      <c r="R44" s="820"/>
      <c r="S44" s="820"/>
      <c r="T44" s="807"/>
      <c r="U44" s="807"/>
      <c r="V44" s="52"/>
      <c r="W44" s="52"/>
      <c r="X44" s="52"/>
      <c r="Y44" s="52"/>
      <c r="Z44" s="52"/>
      <c r="AA44" s="52"/>
      <c r="AB44" s="52"/>
      <c r="AC44" s="52"/>
      <c r="AD44" s="52"/>
    </row>
    <row r="45" spans="4:30" x14ac:dyDescent="0.3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2"/>
      <c r="W45" s="52"/>
      <c r="X45" s="52"/>
      <c r="Y45" s="52"/>
      <c r="Z45" s="52"/>
      <c r="AA45" s="52"/>
      <c r="AB45" s="52"/>
      <c r="AC45" s="52"/>
      <c r="AD45" s="52"/>
    </row>
    <row r="46" spans="4:30" x14ac:dyDescent="0.3"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52"/>
      <c r="W46" s="52"/>
      <c r="X46" s="52"/>
      <c r="Y46" s="52"/>
      <c r="Z46" s="52"/>
      <c r="AA46" s="52"/>
      <c r="AB46" s="52"/>
      <c r="AC46" s="52"/>
      <c r="AD46" s="52"/>
    </row>
    <row r="47" spans="4:30" x14ac:dyDescent="0.3"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52"/>
      <c r="W47" s="52"/>
      <c r="X47" s="52"/>
      <c r="Y47" s="52"/>
      <c r="Z47" s="52"/>
      <c r="AA47" s="52"/>
      <c r="AB47" s="52"/>
      <c r="AC47" s="52"/>
      <c r="AD47" s="52"/>
    </row>
    <row r="48" spans="4:30" x14ac:dyDescent="0.3"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52"/>
      <c r="W48" s="52"/>
      <c r="X48" s="52"/>
      <c r="Y48" s="52"/>
      <c r="Z48" s="52"/>
      <c r="AA48" s="52"/>
      <c r="AB48" s="52"/>
      <c r="AC48" s="52"/>
      <c r="AD48" s="52"/>
    </row>
    <row r="49" spans="5:30" x14ac:dyDescent="0.3"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52"/>
      <c r="W49" s="52"/>
      <c r="X49" s="52"/>
      <c r="Y49" s="52"/>
      <c r="Z49" s="52"/>
      <c r="AA49" s="52"/>
      <c r="AB49" s="52"/>
      <c r="AC49" s="52"/>
      <c r="AD49" s="52"/>
    </row>
    <row r="50" spans="5:30" x14ac:dyDescent="0.3"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52"/>
      <c r="W50" s="52"/>
      <c r="X50" s="52"/>
      <c r="Y50" s="52"/>
      <c r="Z50" s="52"/>
      <c r="AA50" s="52"/>
      <c r="AB50" s="52"/>
      <c r="AC50" s="52"/>
      <c r="AD50" s="52"/>
    </row>
    <row r="51" spans="5:30" x14ac:dyDescent="0.3"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52"/>
      <c r="W51" s="52"/>
      <c r="X51" s="52"/>
      <c r="Y51" s="52"/>
      <c r="Z51" s="52"/>
      <c r="AA51" s="52"/>
      <c r="AB51" s="52"/>
      <c r="AC51" s="52"/>
      <c r="AD51" s="52"/>
    </row>
    <row r="52" spans="5:30" x14ac:dyDescent="0.3"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52"/>
      <c r="W52" s="52"/>
      <c r="X52" s="52"/>
      <c r="Y52" s="52"/>
      <c r="Z52" s="52"/>
      <c r="AA52" s="52"/>
      <c r="AB52" s="52"/>
      <c r="AC52" s="52"/>
      <c r="AD52" s="52"/>
    </row>
    <row r="53" spans="5:30" x14ac:dyDescent="0.3"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52"/>
      <c r="W53" s="52"/>
      <c r="X53" s="52"/>
      <c r="Y53" s="52"/>
      <c r="Z53" s="52"/>
      <c r="AA53" s="52"/>
      <c r="AB53" s="52"/>
      <c r="AC53" s="52"/>
      <c r="AD53" s="52"/>
    </row>
    <row r="54" spans="5:30" x14ac:dyDescent="0.3"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52"/>
      <c r="W54" s="52"/>
      <c r="X54" s="52"/>
      <c r="Y54" s="52"/>
      <c r="Z54" s="52"/>
      <c r="AA54" s="52"/>
      <c r="AB54" s="52"/>
      <c r="AC54" s="52"/>
      <c r="AD54" s="52"/>
    </row>
    <row r="55" spans="5:30" x14ac:dyDescent="0.3"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52"/>
      <c r="W55" s="52"/>
      <c r="X55" s="52"/>
      <c r="Y55" s="52"/>
      <c r="Z55" s="52"/>
      <c r="AA55" s="52"/>
      <c r="AB55" s="52"/>
      <c r="AC55" s="52"/>
      <c r="AD55" s="52"/>
    </row>
    <row r="56" spans="5:30" x14ac:dyDescent="0.3"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52"/>
      <c r="W56" s="52"/>
      <c r="X56" s="52"/>
      <c r="Y56" s="52"/>
      <c r="AA56" s="52"/>
      <c r="AB56" s="52"/>
      <c r="AC56" s="52"/>
      <c r="AD56" s="52"/>
    </row>
    <row r="57" spans="5:30" x14ac:dyDescent="0.3"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52"/>
      <c r="W57" s="52"/>
      <c r="X57" s="52"/>
      <c r="Y57" s="52"/>
      <c r="Z57" s="52"/>
      <c r="AA57" s="52"/>
      <c r="AB57" s="52"/>
      <c r="AC57" s="52"/>
      <c r="AD57" s="52"/>
    </row>
    <row r="58" spans="5:30" x14ac:dyDescent="0.3">
      <c r="V58" s="52"/>
      <c r="W58" s="52"/>
      <c r="Y58" s="52"/>
      <c r="Z58" s="52"/>
      <c r="AA58" s="52"/>
      <c r="AB58" s="52"/>
      <c r="AC58" s="52"/>
      <c r="AD58" s="52"/>
    </row>
    <row r="59" spans="5:30" ht="64.05" customHeight="1" x14ac:dyDescent="0.3">
      <c r="E59" s="811"/>
      <c r="F59" s="812"/>
      <c r="G59" s="812"/>
      <c r="H59" s="812"/>
      <c r="I59" s="813"/>
      <c r="K59" s="811"/>
      <c r="L59" s="812"/>
      <c r="M59" s="812"/>
      <c r="N59" s="812"/>
      <c r="O59" s="813"/>
      <c r="Q59" s="811"/>
      <c r="R59" s="812"/>
      <c r="S59" s="812"/>
      <c r="T59" s="812"/>
      <c r="U59" s="813"/>
      <c r="V59" s="52"/>
      <c r="W59" s="52"/>
      <c r="X59" s="52"/>
      <c r="Y59" s="52"/>
      <c r="Z59" s="52"/>
      <c r="AA59" s="52"/>
      <c r="AB59" s="52"/>
      <c r="AC59" s="52"/>
      <c r="AD59" s="52"/>
    </row>
    <row r="60" spans="5:30" x14ac:dyDescent="0.3">
      <c r="E60" s="223">
        <v>2020</v>
      </c>
      <c r="F60" s="803">
        <v>332222</v>
      </c>
      <c r="G60" s="803"/>
      <c r="H60" s="804">
        <v>150</v>
      </c>
      <c r="I60" s="805">
        <v>0.15</v>
      </c>
      <c r="J60" s="75"/>
      <c r="K60" s="223">
        <v>2020</v>
      </c>
      <c r="L60" s="803">
        <v>332222</v>
      </c>
      <c r="M60" s="803"/>
      <c r="N60" s="804">
        <v>150</v>
      </c>
      <c r="O60" s="805">
        <v>0.15</v>
      </c>
      <c r="Q60" s="223">
        <v>2020</v>
      </c>
      <c r="R60" s="803">
        <v>332222</v>
      </c>
      <c r="S60" s="803"/>
      <c r="T60" s="804">
        <v>150</v>
      </c>
      <c r="U60" s="805">
        <v>0.15</v>
      </c>
      <c r="V60" s="52"/>
      <c r="W60" s="52"/>
      <c r="X60" s="52"/>
      <c r="Y60" s="52"/>
      <c r="Z60" s="52"/>
      <c r="AA60" s="52"/>
      <c r="AB60" s="52"/>
      <c r="AC60" s="52"/>
      <c r="AD60" s="52"/>
    </row>
    <row r="61" spans="5:30" x14ac:dyDescent="0.3">
      <c r="E61" s="223">
        <v>2019</v>
      </c>
      <c r="F61" s="802">
        <v>151555</v>
      </c>
      <c r="G61" s="802"/>
      <c r="H61" s="804"/>
      <c r="I61" s="806"/>
      <c r="J61" s="75"/>
      <c r="K61" s="223">
        <v>2019</v>
      </c>
      <c r="L61" s="802">
        <v>151555</v>
      </c>
      <c r="M61" s="802"/>
      <c r="N61" s="804"/>
      <c r="O61" s="806"/>
      <c r="Q61" s="223">
        <v>2019</v>
      </c>
      <c r="R61" s="802">
        <v>151555</v>
      </c>
      <c r="S61" s="802"/>
      <c r="T61" s="804"/>
      <c r="U61" s="806"/>
    </row>
    <row r="62" spans="5:30" x14ac:dyDescent="0.3">
      <c r="E62" s="206"/>
      <c r="F62" s="205"/>
      <c r="G62" s="205"/>
      <c r="H62" s="203"/>
      <c r="I62" s="202"/>
      <c r="J62" s="75"/>
      <c r="K62" s="206"/>
      <c r="L62" s="205"/>
      <c r="M62" s="205"/>
      <c r="N62" s="203"/>
      <c r="O62" s="202"/>
      <c r="Q62" s="206"/>
      <c r="R62" s="205"/>
      <c r="S62" s="205"/>
      <c r="T62" s="203"/>
      <c r="U62" s="202"/>
    </row>
    <row r="63" spans="5:30" x14ac:dyDescent="0.3">
      <c r="E63" s="223">
        <v>2020</v>
      </c>
      <c r="F63" s="803">
        <v>332222</v>
      </c>
      <c r="G63" s="803"/>
      <c r="H63" s="804">
        <v>150</v>
      </c>
      <c r="I63" s="805">
        <v>0.15</v>
      </c>
      <c r="K63" s="223">
        <v>2020</v>
      </c>
      <c r="L63" s="803">
        <v>332222</v>
      </c>
      <c r="M63" s="803"/>
      <c r="N63" s="804">
        <v>150</v>
      </c>
      <c r="O63" s="805">
        <v>0.15</v>
      </c>
      <c r="Q63" s="223">
        <v>2020</v>
      </c>
      <c r="R63" s="803">
        <v>332222</v>
      </c>
      <c r="S63" s="803"/>
      <c r="T63" s="804">
        <v>150</v>
      </c>
      <c r="U63" s="805">
        <v>0.15</v>
      </c>
    </row>
    <row r="64" spans="5:30" x14ac:dyDescent="0.3">
      <c r="E64" s="223">
        <v>2019</v>
      </c>
      <c r="F64" s="802">
        <v>151555</v>
      </c>
      <c r="G64" s="802"/>
      <c r="H64" s="804"/>
      <c r="I64" s="806"/>
      <c r="K64" s="223">
        <v>2019</v>
      </c>
      <c r="L64" s="802">
        <v>151555</v>
      </c>
      <c r="M64" s="802"/>
      <c r="N64" s="804"/>
      <c r="O64" s="806"/>
      <c r="Q64" s="223">
        <v>2019</v>
      </c>
      <c r="R64" s="802">
        <v>151555</v>
      </c>
      <c r="S64" s="802"/>
      <c r="T64" s="804"/>
      <c r="U64" s="806"/>
    </row>
    <row r="71" spans="5:21" x14ac:dyDescent="0.3">
      <c r="E71" s="815" t="s">
        <v>158</v>
      </c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</row>
    <row r="72" spans="5:21" x14ac:dyDescent="0.3"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</row>
    <row r="74" spans="5:21" x14ac:dyDescent="0.3">
      <c r="E74" s="817" t="s">
        <v>153</v>
      </c>
      <c r="F74" s="817"/>
      <c r="G74" s="817"/>
      <c r="H74" s="817"/>
      <c r="I74" s="817"/>
      <c r="J74" s="817"/>
      <c r="K74" s="817"/>
      <c r="L74" s="817"/>
      <c r="M74" s="217"/>
      <c r="N74" s="817" t="s">
        <v>155</v>
      </c>
      <c r="O74" s="817"/>
      <c r="P74" s="817"/>
      <c r="Q74" s="817"/>
      <c r="R74" s="817"/>
      <c r="S74" s="817"/>
      <c r="T74" s="817"/>
      <c r="U74" s="817"/>
    </row>
    <row r="75" spans="5:21" x14ac:dyDescent="0.3">
      <c r="E75" s="211"/>
      <c r="F75" s="211"/>
      <c r="G75" s="211"/>
      <c r="H75" s="211"/>
      <c r="I75" s="212"/>
      <c r="J75" s="211"/>
      <c r="K75" s="211"/>
      <c r="L75" s="211"/>
      <c r="M75" s="211"/>
      <c r="N75" s="211"/>
      <c r="O75" s="211"/>
      <c r="P75" s="211"/>
      <c r="Q75" s="211"/>
      <c r="R75" s="212"/>
      <c r="S75" s="211"/>
      <c r="T75" s="211"/>
      <c r="U75" s="211"/>
    </row>
    <row r="76" spans="5:21" x14ac:dyDescent="0.3">
      <c r="E76" s="222">
        <v>2020</v>
      </c>
      <c r="F76" s="808">
        <v>150000</v>
      </c>
      <c r="G76" s="808"/>
      <c r="H76" s="808"/>
      <c r="I76" s="818">
        <v>-15952</v>
      </c>
      <c r="J76" s="818"/>
      <c r="K76" s="819">
        <v>0.15</v>
      </c>
      <c r="L76" s="819"/>
      <c r="M76" s="213"/>
      <c r="N76" s="225">
        <v>2020</v>
      </c>
      <c r="O76" s="809">
        <v>150000</v>
      </c>
      <c r="P76" s="810"/>
      <c r="Q76" s="810"/>
      <c r="R76" s="820">
        <v>-15952</v>
      </c>
      <c r="S76" s="820"/>
      <c r="T76" s="807">
        <v>0.15</v>
      </c>
      <c r="U76" s="807"/>
    </row>
    <row r="77" spans="5:21" x14ac:dyDescent="0.3">
      <c r="E77" s="222">
        <v>2019</v>
      </c>
      <c r="F77" s="808">
        <v>200000</v>
      </c>
      <c r="G77" s="808"/>
      <c r="H77" s="808"/>
      <c r="I77" s="818"/>
      <c r="J77" s="818"/>
      <c r="K77" s="819"/>
      <c r="L77" s="819"/>
      <c r="M77" s="213"/>
      <c r="N77" s="225">
        <v>2019</v>
      </c>
      <c r="O77" s="809">
        <v>200000</v>
      </c>
      <c r="P77" s="810"/>
      <c r="Q77" s="810"/>
      <c r="R77" s="820"/>
      <c r="S77" s="820"/>
      <c r="T77" s="807"/>
      <c r="U77" s="807"/>
    </row>
    <row r="78" spans="5:21" x14ac:dyDescent="0.3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5:21" x14ac:dyDescent="0.3"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</row>
    <row r="80" spans="5:21" x14ac:dyDescent="0.3"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</row>
    <row r="81" spans="5:22" x14ac:dyDescent="0.3"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</row>
    <row r="82" spans="5:22" x14ac:dyDescent="0.3"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</row>
    <row r="83" spans="5:22" x14ac:dyDescent="0.3"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</row>
    <row r="84" spans="5:22" x14ac:dyDescent="0.3"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</row>
    <row r="85" spans="5:22" x14ac:dyDescent="0.3"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</row>
    <row r="86" spans="5:22" x14ac:dyDescent="0.3"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</row>
    <row r="87" spans="5:22" x14ac:dyDescent="0.3"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</row>
    <row r="88" spans="5:22" x14ac:dyDescent="0.3"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</row>
    <row r="89" spans="5:22" x14ac:dyDescent="0.3"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</row>
    <row r="90" spans="5:22" x14ac:dyDescent="0.3"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</row>
    <row r="92" spans="5:22" ht="64.05" customHeight="1" x14ac:dyDescent="0.3">
      <c r="E92" s="811"/>
      <c r="F92" s="812"/>
      <c r="G92" s="812"/>
      <c r="H92" s="812"/>
      <c r="I92" s="813"/>
      <c r="K92" s="693"/>
      <c r="L92" s="693"/>
      <c r="M92" s="693"/>
      <c r="N92" s="693"/>
      <c r="O92" s="693"/>
      <c r="Q92" s="693"/>
      <c r="R92" s="693"/>
      <c r="S92" s="693"/>
      <c r="T92" s="693"/>
      <c r="U92" s="693"/>
    </row>
    <row r="93" spans="5:22" x14ac:dyDescent="0.3">
      <c r="E93" s="223">
        <v>2020</v>
      </c>
      <c r="F93" s="803">
        <v>332222</v>
      </c>
      <c r="G93" s="803"/>
      <c r="H93" s="804">
        <v>150</v>
      </c>
      <c r="I93" s="805">
        <v>0.15</v>
      </c>
      <c r="J93" s="75"/>
      <c r="K93" s="206"/>
      <c r="L93" s="800"/>
      <c r="M93" s="800"/>
      <c r="N93" s="801"/>
      <c r="O93" s="679"/>
      <c r="P93" s="21"/>
      <c r="Q93" s="206"/>
      <c r="R93" s="800"/>
      <c r="S93" s="800"/>
      <c r="T93" s="801"/>
      <c r="U93" s="679"/>
      <c r="V93" s="21"/>
    </row>
    <row r="94" spans="5:22" x14ac:dyDescent="0.3">
      <c r="E94" s="223">
        <v>2019</v>
      </c>
      <c r="F94" s="802">
        <v>151555</v>
      </c>
      <c r="G94" s="802"/>
      <c r="H94" s="804"/>
      <c r="I94" s="806"/>
      <c r="J94" s="75"/>
      <c r="K94" s="206"/>
      <c r="L94" s="693"/>
      <c r="M94" s="693"/>
      <c r="N94" s="685"/>
      <c r="O94" s="679"/>
      <c r="P94" s="21"/>
      <c r="Q94" s="206"/>
      <c r="R94" s="693"/>
      <c r="S94" s="693"/>
      <c r="T94" s="685"/>
      <c r="U94" s="679"/>
      <c r="V94" s="21"/>
    </row>
    <row r="95" spans="5:22" x14ac:dyDescent="0.3">
      <c r="E95" s="206"/>
      <c r="F95" s="205"/>
      <c r="G95" s="205"/>
      <c r="H95" s="203"/>
      <c r="I95" s="202"/>
      <c r="J95" s="75"/>
      <c r="K95" s="206"/>
      <c r="L95" s="205"/>
      <c r="M95" s="205"/>
      <c r="N95" s="203"/>
      <c r="O95" s="202"/>
      <c r="P95" s="21"/>
      <c r="Q95" s="206"/>
      <c r="R95" s="205"/>
      <c r="S95" s="205"/>
      <c r="T95" s="203"/>
      <c r="U95" s="202"/>
      <c r="V95" s="21"/>
    </row>
    <row r="96" spans="5:22" x14ac:dyDescent="0.3">
      <c r="E96" s="223">
        <v>2020</v>
      </c>
      <c r="F96" s="803">
        <v>332222</v>
      </c>
      <c r="G96" s="803"/>
      <c r="H96" s="804">
        <v>150</v>
      </c>
      <c r="I96" s="805">
        <v>0.15</v>
      </c>
      <c r="K96" s="206"/>
      <c r="L96" s="800"/>
      <c r="M96" s="800"/>
      <c r="N96" s="801"/>
      <c r="O96" s="679"/>
      <c r="P96" s="21"/>
      <c r="Q96" s="206"/>
      <c r="R96" s="800"/>
      <c r="S96" s="800"/>
      <c r="T96" s="801"/>
      <c r="U96" s="679"/>
      <c r="V96" s="21"/>
    </row>
    <row r="97" spans="5:22" x14ac:dyDescent="0.3">
      <c r="E97" s="223">
        <v>2019</v>
      </c>
      <c r="F97" s="802">
        <v>151555</v>
      </c>
      <c r="G97" s="802"/>
      <c r="H97" s="804"/>
      <c r="I97" s="806"/>
      <c r="K97" s="206"/>
      <c r="L97" s="693"/>
      <c r="M97" s="693"/>
      <c r="N97" s="685"/>
      <c r="O97" s="679"/>
      <c r="P97" s="21"/>
      <c r="Q97" s="206"/>
      <c r="R97" s="693"/>
      <c r="S97" s="693"/>
      <c r="T97" s="685"/>
      <c r="U97" s="679"/>
      <c r="V97" s="2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A121-EB63-4D40-9FC8-8849EAAF9CF6}">
  <sheetPr>
    <pageSetUpPr fitToPage="1"/>
  </sheetPr>
  <dimension ref="B3:AA113"/>
  <sheetViews>
    <sheetView showGridLines="0" zoomScale="70" zoomScaleNormal="70" workbookViewId="0">
      <selection activeCell="W86" sqref="W86"/>
    </sheetView>
  </sheetViews>
  <sheetFormatPr defaultRowHeight="15.05" x14ac:dyDescent="0.3"/>
  <cols>
    <col min="1" max="1" width="11.44140625" customWidth="1"/>
    <col min="4" max="6" width="8.88671875" customWidth="1"/>
    <col min="10" max="12" width="8.88671875" customWidth="1"/>
    <col min="16" max="16" width="8.88671875" customWidth="1"/>
    <col min="22" max="22" width="11.44140625" customWidth="1"/>
  </cols>
  <sheetData>
    <row r="3" spans="2:25" ht="15.05" customHeight="1" x14ac:dyDescent="0.3">
      <c r="B3" s="868" t="s">
        <v>314</v>
      </c>
      <c r="C3" s="868"/>
      <c r="D3" s="868"/>
      <c r="E3" s="868"/>
      <c r="F3" s="868"/>
      <c r="G3" s="869"/>
      <c r="H3" s="870"/>
      <c r="I3" s="870"/>
      <c r="J3" s="549"/>
      <c r="K3" s="549"/>
      <c r="L3" s="549"/>
      <c r="M3" s="550"/>
      <c r="N3" s="871" t="str">
        <f>'Datové podklady'!M5</f>
        <v>září 2021</v>
      </c>
      <c r="O3" s="872"/>
      <c r="P3" s="872"/>
      <c r="Q3" s="872"/>
      <c r="R3" s="872"/>
      <c r="S3" s="262"/>
      <c r="T3" s="262"/>
      <c r="U3" s="262"/>
    </row>
    <row r="4" spans="2:25" ht="15.05" customHeight="1" x14ac:dyDescent="0.3">
      <c r="B4" s="868"/>
      <c r="C4" s="868"/>
      <c r="D4" s="868"/>
      <c r="E4" s="868"/>
      <c r="F4" s="868"/>
      <c r="G4" s="870"/>
      <c r="H4" s="870"/>
      <c r="I4" s="870"/>
      <c r="J4" s="549"/>
      <c r="K4" s="549"/>
      <c r="L4" s="549"/>
      <c r="M4" s="549"/>
      <c r="N4" s="872"/>
      <c r="O4" s="872"/>
      <c r="P4" s="872"/>
      <c r="Q4" s="872"/>
      <c r="R4" s="872"/>
      <c r="S4" s="262"/>
      <c r="T4" s="262"/>
      <c r="U4" s="262"/>
    </row>
    <row r="5" spans="2:25" ht="15.05" customHeight="1" x14ac:dyDescent="0.3">
      <c r="B5" s="868"/>
      <c r="C5" s="868"/>
      <c r="D5" s="868"/>
      <c r="E5" s="868"/>
      <c r="F5" s="868"/>
      <c r="G5" s="870"/>
      <c r="H5" s="870"/>
      <c r="I5" s="870"/>
      <c r="J5" s="549"/>
      <c r="K5" s="549"/>
      <c r="L5" s="549"/>
      <c r="M5" s="549"/>
      <c r="N5" s="872"/>
      <c r="O5" s="872"/>
      <c r="P5" s="872"/>
      <c r="Q5" s="872"/>
      <c r="R5" s="872"/>
      <c r="S5" s="262"/>
      <c r="T5" s="262"/>
      <c r="U5" s="262"/>
    </row>
    <row r="6" spans="2:25" ht="15.05" customHeight="1" x14ac:dyDescent="0.3">
      <c r="B6" s="553"/>
      <c r="C6" s="553"/>
      <c r="D6" s="553"/>
      <c r="E6" s="553" t="s">
        <v>317</v>
      </c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</row>
    <row r="7" spans="2:25" ht="15.05" customHeight="1" x14ac:dyDescent="0.3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</row>
    <row r="8" spans="2:25" ht="15.05" customHeight="1" x14ac:dyDescent="0.3"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</row>
    <row r="9" spans="2:25" ht="15.05" customHeight="1" x14ac:dyDescent="0.3">
      <c r="B9" s="864" t="s">
        <v>174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3" t="s">
        <v>313</v>
      </c>
      <c r="U9" s="863"/>
    </row>
    <row r="10" spans="2:25" ht="15.05" customHeight="1" x14ac:dyDescent="0.3"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3"/>
      <c r="U10" s="863"/>
    </row>
    <row r="11" spans="2:25" ht="15.05" customHeight="1" x14ac:dyDescent="0.3">
      <c r="E11" s="21"/>
      <c r="F11" s="21"/>
      <c r="G11" s="21"/>
      <c r="H11" s="21"/>
    </row>
    <row r="12" spans="2:25" ht="15.05" customHeight="1" x14ac:dyDescent="0.3">
      <c r="B12" s="875" t="str">
        <f>'Datové podklady'!D5</f>
        <v>leden-září</v>
      </c>
      <c r="C12" s="875"/>
      <c r="D12" s="875"/>
      <c r="E12" s="875"/>
      <c r="F12" s="290"/>
      <c r="G12" s="290"/>
      <c r="H12" s="290"/>
      <c r="I12" s="874" t="s">
        <v>315</v>
      </c>
      <c r="J12" s="874"/>
      <c r="K12" s="8"/>
      <c r="L12" s="217"/>
      <c r="M12" s="875" t="str">
        <f>'Datové podklady'!G5</f>
        <v>září</v>
      </c>
      <c r="N12" s="875"/>
      <c r="O12" s="875"/>
      <c r="P12" s="875"/>
      <c r="Q12" s="290"/>
      <c r="R12" s="290"/>
      <c r="S12" s="290"/>
      <c r="T12" s="874" t="s">
        <v>316</v>
      </c>
      <c r="U12" s="874"/>
    </row>
    <row r="13" spans="2:25" ht="10.050000000000001" customHeight="1" x14ac:dyDescent="0.3"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2:25" ht="15.05" customHeight="1" x14ac:dyDescent="0.3">
      <c r="B14" s="604" t="str">
        <f>'Datové podklady'!J5</f>
        <v>2021</v>
      </c>
      <c r="C14" s="843">
        <f>'Datové podklady'!D45</f>
        <v>831653</v>
      </c>
      <c r="D14" s="843"/>
      <c r="E14" s="843"/>
      <c r="F14" s="837">
        <f>'Datové podklady'!K45</f>
        <v>23374</v>
      </c>
      <c r="G14" s="838"/>
      <c r="H14" s="839"/>
      <c r="I14" s="853">
        <f>'Datové podklady'!J45</f>
        <v>2.8918232442015634E-2</v>
      </c>
      <c r="J14" s="854"/>
      <c r="K14" s="257"/>
      <c r="L14" s="213"/>
      <c r="M14" s="604" t="str">
        <f>'Datové podklady'!J5</f>
        <v>2021</v>
      </c>
      <c r="N14" s="843">
        <f>'Datové podklady'!X45</f>
        <v>56157</v>
      </c>
      <c r="O14" s="843"/>
      <c r="P14" s="844"/>
      <c r="Q14" s="837">
        <f>'Datové podklady'!AF45</f>
        <v>-63565</v>
      </c>
      <c r="R14" s="838"/>
      <c r="S14" s="839"/>
      <c r="T14" s="873">
        <f>'Datové podklady'!AE45</f>
        <v>-0.53093834048879907</v>
      </c>
      <c r="U14" s="873"/>
      <c r="V14" s="215"/>
      <c r="W14" s="215"/>
      <c r="X14" s="215"/>
      <c r="Y14" s="215"/>
    </row>
    <row r="15" spans="2:25" ht="15.05" customHeight="1" x14ac:dyDescent="0.3">
      <c r="B15" s="606" t="str">
        <f>'Datové podklady'!J6</f>
        <v>2020</v>
      </c>
      <c r="C15" s="845">
        <f>'Datové podklady'!G45</f>
        <v>808279</v>
      </c>
      <c r="D15" s="845"/>
      <c r="E15" s="845"/>
      <c r="F15" s="840"/>
      <c r="G15" s="841"/>
      <c r="H15" s="842"/>
      <c r="I15" s="855"/>
      <c r="J15" s="856"/>
      <c r="K15" s="257"/>
      <c r="L15" s="213"/>
      <c r="M15" s="606" t="str">
        <f>'Datové podklady'!J6</f>
        <v>2020</v>
      </c>
      <c r="N15" s="845">
        <f>'Datové podklady'!AA45</f>
        <v>119722</v>
      </c>
      <c r="O15" s="845"/>
      <c r="P15" s="846"/>
      <c r="Q15" s="840"/>
      <c r="R15" s="841"/>
      <c r="S15" s="842"/>
      <c r="T15" s="873"/>
      <c r="U15" s="873"/>
      <c r="V15" s="215"/>
      <c r="W15" s="215"/>
      <c r="X15" s="215"/>
      <c r="Y15" s="215"/>
    </row>
    <row r="16" spans="2:25" ht="15.05" customHeight="1" x14ac:dyDescent="0.3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5"/>
      <c r="W16" s="215"/>
      <c r="X16" s="215"/>
      <c r="Y16" s="215"/>
    </row>
    <row r="17" spans="2:25" ht="15.05" customHeight="1" x14ac:dyDescent="0.3">
      <c r="C17" s="214" t="s">
        <v>151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5"/>
      <c r="W17" s="215"/>
      <c r="X17" s="215"/>
      <c r="Y17" s="215"/>
    </row>
    <row r="18" spans="2:25" x14ac:dyDescent="0.3"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5"/>
      <c r="W18" s="215"/>
      <c r="X18" s="215"/>
      <c r="Y18" s="215"/>
    </row>
    <row r="19" spans="2:25" x14ac:dyDescent="0.3"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W19" s="215"/>
      <c r="X19" s="215"/>
      <c r="Y19" s="215"/>
    </row>
    <row r="20" spans="2:25" x14ac:dyDescent="0.3"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5"/>
      <c r="W20" s="215"/>
      <c r="X20" s="215"/>
      <c r="Y20" s="215"/>
    </row>
    <row r="21" spans="2:25" x14ac:dyDescent="0.3">
      <c r="C21" s="214"/>
      <c r="D21" s="214"/>
      <c r="E21" s="214"/>
      <c r="F21" s="214"/>
      <c r="G21" s="214"/>
      <c r="H21" s="214"/>
      <c r="I21" s="214"/>
      <c r="J21" s="214"/>
      <c r="K21" s="826"/>
      <c r="L21" s="826"/>
      <c r="M21" s="214"/>
      <c r="N21" s="214"/>
      <c r="O21" s="214"/>
      <c r="P21" s="214"/>
      <c r="Q21" s="214"/>
      <c r="R21" s="214"/>
      <c r="S21" s="214"/>
      <c r="T21" s="214"/>
      <c r="U21" s="214"/>
      <c r="V21" s="215"/>
      <c r="W21" s="215"/>
      <c r="X21" s="215"/>
      <c r="Y21" s="215"/>
    </row>
    <row r="22" spans="2:25" x14ac:dyDescent="0.3"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5"/>
      <c r="W22" s="215"/>
      <c r="X22" s="215"/>
      <c r="Y22" s="215"/>
    </row>
    <row r="23" spans="2:25" x14ac:dyDescent="0.3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5"/>
      <c r="W23" s="215"/>
      <c r="X23" s="215"/>
      <c r="Y23" s="215"/>
    </row>
    <row r="24" spans="2:25" x14ac:dyDescent="0.3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5"/>
      <c r="W24" s="215"/>
      <c r="X24" s="215"/>
      <c r="Y24" s="215"/>
    </row>
    <row r="29" spans="2:25" x14ac:dyDescent="0.3">
      <c r="I29" s="21"/>
      <c r="J29" s="21"/>
      <c r="K29" s="21"/>
      <c r="L29" s="21"/>
      <c r="M29" s="21"/>
      <c r="N29" s="21"/>
      <c r="P29" s="21"/>
      <c r="Q29" s="21"/>
      <c r="R29" s="21"/>
      <c r="S29" s="21"/>
      <c r="T29" s="21"/>
      <c r="U29" s="21"/>
    </row>
    <row r="30" spans="2:25" ht="63.9" customHeight="1" x14ac:dyDescent="0.3">
      <c r="B30" s="847" t="s">
        <v>219</v>
      </c>
      <c r="C30" s="847"/>
      <c r="D30" s="847"/>
      <c r="E30" s="847"/>
      <c r="F30" s="847"/>
      <c r="G30" s="847"/>
      <c r="H30" s="207"/>
      <c r="I30" s="847" t="s">
        <v>220</v>
      </c>
      <c r="J30" s="847"/>
      <c r="K30" s="847"/>
      <c r="L30" s="847"/>
      <c r="M30" s="847"/>
      <c r="N30" s="847"/>
      <c r="O30" s="207"/>
      <c r="P30" s="847" t="s">
        <v>273</v>
      </c>
      <c r="Q30" s="867"/>
      <c r="R30" s="867"/>
      <c r="S30" s="867"/>
      <c r="T30" s="867"/>
      <c r="U30" s="867"/>
      <c r="V30" s="21"/>
    </row>
    <row r="31" spans="2:25" ht="20.05" customHeight="1" x14ac:dyDescent="0.3">
      <c r="B31" s="207"/>
      <c r="C31" s="207"/>
      <c r="D31" s="207"/>
      <c r="E31" s="207"/>
      <c r="F31" s="259"/>
      <c r="G31" s="259"/>
      <c r="H31" s="207"/>
      <c r="I31" s="207"/>
      <c r="J31" s="207"/>
      <c r="K31" s="207"/>
      <c r="L31" s="207"/>
      <c r="M31" s="259"/>
      <c r="N31" s="259"/>
      <c r="O31" s="207"/>
      <c r="P31" s="207"/>
      <c r="Q31" s="207"/>
      <c r="R31" s="260"/>
      <c r="S31" s="260"/>
      <c r="T31" s="259"/>
      <c r="U31" s="259"/>
      <c r="V31" s="21"/>
    </row>
    <row r="32" spans="2:25" ht="16.3" x14ac:dyDescent="0.35">
      <c r="B32" s="859" t="str">
        <f>'Datové podklady'!D5</f>
        <v>leden-září</v>
      </c>
      <c r="C32" s="605" t="str">
        <f>'Datové podklady'!J5</f>
        <v>2021</v>
      </c>
      <c r="D32" s="849">
        <f>'Datové podklady'!D42</f>
        <v>514309</v>
      </c>
      <c r="E32" s="850"/>
      <c r="F32" s="851">
        <f>'Datové podklady'!K42</f>
        <v>-19902</v>
      </c>
      <c r="G32" s="848">
        <f>'Datové podklady'!J42</f>
        <v>-3.725494233551907E-2</v>
      </c>
      <c r="H32" s="255"/>
      <c r="I32" s="859" t="str">
        <f>'Datové podklady'!D5</f>
        <v>leden-září</v>
      </c>
      <c r="J32" s="605" t="str">
        <f>'Datové podklady'!J5</f>
        <v>2021</v>
      </c>
      <c r="K32" s="849">
        <f>'Datové podklady'!D44</f>
        <v>207300</v>
      </c>
      <c r="L32" s="850"/>
      <c r="M32" s="851">
        <f>'Datové podklady'!K44</f>
        <v>43860</v>
      </c>
      <c r="N32" s="848">
        <f>'Datové podklady'!J44</f>
        <v>0.26835535976505143</v>
      </c>
      <c r="O32" s="255"/>
      <c r="P32" s="859" t="str">
        <f>'Datové podklady'!D5</f>
        <v>leden-září</v>
      </c>
      <c r="Q32" s="605" t="str">
        <f>'Datové podklady'!J5</f>
        <v>2021</v>
      </c>
      <c r="R32" s="849">
        <f>'Datové podklady'!D43</f>
        <v>110044</v>
      </c>
      <c r="S32" s="850"/>
      <c r="T32" s="851">
        <f>'Datové podklady'!K43</f>
        <v>-584</v>
      </c>
      <c r="U32" s="848">
        <f>'Datové podklady'!J43</f>
        <v>-5.2789528871532987E-3</v>
      </c>
    </row>
    <row r="33" spans="2:27" ht="16.3" x14ac:dyDescent="0.35">
      <c r="B33" s="859"/>
      <c r="C33" s="607" t="str">
        <f>'Datové podklady'!J6</f>
        <v>2020</v>
      </c>
      <c r="D33" s="857">
        <f>'Datové podklady'!G42</f>
        <v>534211</v>
      </c>
      <c r="E33" s="858"/>
      <c r="F33" s="852"/>
      <c r="G33" s="848"/>
      <c r="H33" s="255"/>
      <c r="I33" s="859"/>
      <c r="J33" s="607" t="str">
        <f>'Datové podklady'!J6</f>
        <v>2020</v>
      </c>
      <c r="K33" s="857">
        <f>'Datové podklady'!G44</f>
        <v>163440</v>
      </c>
      <c r="L33" s="858"/>
      <c r="M33" s="852"/>
      <c r="N33" s="848"/>
      <c r="O33" s="255"/>
      <c r="P33" s="859"/>
      <c r="Q33" s="607" t="str">
        <f>'Datové podklady'!J6</f>
        <v>2020</v>
      </c>
      <c r="R33" s="857">
        <f>'Datové podklady'!G43</f>
        <v>110628</v>
      </c>
      <c r="S33" s="858"/>
      <c r="T33" s="852"/>
      <c r="U33" s="848"/>
    </row>
    <row r="34" spans="2:27" ht="8.8000000000000007" customHeight="1" x14ac:dyDescent="0.3">
      <c r="B34" s="121"/>
      <c r="C34" s="250"/>
      <c r="D34" s="551"/>
      <c r="E34" s="551"/>
      <c r="F34" s="248"/>
      <c r="G34" s="249"/>
      <c r="H34" s="249"/>
      <c r="I34" s="75"/>
      <c r="J34" s="250"/>
      <c r="K34" s="551"/>
      <c r="L34" s="551"/>
      <c r="M34" s="248"/>
      <c r="N34" s="249"/>
      <c r="O34" s="249"/>
      <c r="Q34" s="250"/>
      <c r="R34" s="551"/>
      <c r="S34" s="551"/>
      <c r="T34" s="248"/>
      <c r="U34" s="249"/>
    </row>
    <row r="35" spans="2:27" ht="16.3" x14ac:dyDescent="0.35">
      <c r="B35" s="860" t="str">
        <f>'Datové podklady'!G5</f>
        <v>září</v>
      </c>
      <c r="C35" s="605" t="str">
        <f>'Datové podklady'!J5</f>
        <v>2021</v>
      </c>
      <c r="D35" s="849">
        <f>'Datové podklady'!X42</f>
        <v>27886</v>
      </c>
      <c r="E35" s="850"/>
      <c r="F35" s="851">
        <f>'Datové podklady'!AF42</f>
        <v>-55592</v>
      </c>
      <c r="G35" s="848">
        <f>'Datové podklady'!AE42</f>
        <v>-0.66594791442056589</v>
      </c>
      <c r="H35" s="255"/>
      <c r="I35" s="860" t="str">
        <f>'Datové podklady'!G5</f>
        <v>září</v>
      </c>
      <c r="J35" s="605" t="str">
        <f>'Datové podklady'!J5</f>
        <v>2021</v>
      </c>
      <c r="K35" s="849">
        <f>'Datové podklady'!X44</f>
        <v>24900</v>
      </c>
      <c r="L35" s="850"/>
      <c r="M35" s="851">
        <f>'Datové podklady'!AF44</f>
        <v>-1500</v>
      </c>
      <c r="N35" s="848">
        <f>'Datové podklady'!AE44</f>
        <v>-5.6818181818181768E-2</v>
      </c>
      <c r="O35" s="255"/>
      <c r="P35" s="860" t="str">
        <f>'Datové podklady'!G5</f>
        <v>září</v>
      </c>
      <c r="Q35" s="605" t="str">
        <f>'Datové podklady'!J5</f>
        <v>2021</v>
      </c>
      <c r="R35" s="849">
        <f>'Datové podklady'!X43</f>
        <v>3371</v>
      </c>
      <c r="S35" s="850"/>
      <c r="T35" s="851">
        <f>'Datové podklady'!AF43</f>
        <v>-6473</v>
      </c>
      <c r="U35" s="848">
        <f>'Datové podklady'!AE43</f>
        <v>-0.657557903291345</v>
      </c>
    </row>
    <row r="36" spans="2:27" ht="16.3" x14ac:dyDescent="0.35">
      <c r="B36" s="860"/>
      <c r="C36" s="607" t="str">
        <f>'Datové podklady'!J6</f>
        <v>2020</v>
      </c>
      <c r="D36" s="857">
        <f>'Datové podklady'!AA42</f>
        <v>83478</v>
      </c>
      <c r="E36" s="858"/>
      <c r="F36" s="852"/>
      <c r="G36" s="848"/>
      <c r="H36" s="255"/>
      <c r="I36" s="860"/>
      <c r="J36" s="607" t="str">
        <f>'Datové podklady'!J6</f>
        <v>2020</v>
      </c>
      <c r="K36" s="857">
        <f>'Datové podklady'!AA44</f>
        <v>26400</v>
      </c>
      <c r="L36" s="858"/>
      <c r="M36" s="852"/>
      <c r="N36" s="848"/>
      <c r="O36" s="255"/>
      <c r="P36" s="860"/>
      <c r="Q36" s="607" t="str">
        <f>'Datové podklady'!J6</f>
        <v>2020</v>
      </c>
      <c r="R36" s="857">
        <f>'Datové podklady'!AA43</f>
        <v>9844</v>
      </c>
      <c r="S36" s="858"/>
      <c r="T36" s="852"/>
      <c r="U36" s="848"/>
    </row>
    <row r="37" spans="2:27" x14ac:dyDescent="0.3">
      <c r="B37" s="121"/>
      <c r="C37" s="210"/>
      <c r="D37" s="207"/>
      <c r="E37" s="207"/>
      <c r="F37" s="208"/>
      <c r="G37" s="209"/>
      <c r="H37" s="209"/>
      <c r="J37" s="210"/>
      <c r="K37" s="207"/>
      <c r="L37" s="207"/>
      <c r="M37" s="208"/>
      <c r="N37" s="209"/>
      <c r="O37" s="209"/>
      <c r="Q37" s="210"/>
      <c r="R37" s="207"/>
      <c r="S37" s="207"/>
      <c r="T37" s="208"/>
      <c r="U37" s="209"/>
    </row>
    <row r="38" spans="2:27" x14ac:dyDescent="0.3">
      <c r="B38" s="221"/>
      <c r="C38" s="210"/>
      <c r="D38" s="207"/>
      <c r="E38" s="207"/>
      <c r="F38" s="208"/>
      <c r="G38" s="209"/>
      <c r="H38" s="209"/>
      <c r="J38" s="210"/>
      <c r="K38" s="207"/>
      <c r="L38" s="207"/>
      <c r="M38" s="208"/>
      <c r="N38" s="209"/>
      <c r="O38" s="209"/>
      <c r="Q38" s="210"/>
      <c r="R38" s="207"/>
      <c r="S38" s="207"/>
      <c r="T38" s="208"/>
      <c r="U38" s="209"/>
    </row>
    <row r="39" spans="2:27" x14ac:dyDescent="0.3">
      <c r="B39" s="221"/>
      <c r="C39" s="210"/>
      <c r="D39" s="207"/>
      <c r="E39" s="207"/>
      <c r="F39" s="208"/>
      <c r="G39" s="209"/>
      <c r="H39" s="209"/>
      <c r="J39" s="210"/>
      <c r="K39" s="207"/>
      <c r="L39" s="207"/>
      <c r="M39" s="208"/>
      <c r="N39" s="209"/>
      <c r="O39" s="209"/>
      <c r="Q39" s="210"/>
      <c r="R39" s="207"/>
      <c r="S39" s="207"/>
      <c r="T39" s="208"/>
      <c r="U39" s="209"/>
    </row>
    <row r="40" spans="2:27" x14ac:dyDescent="0.3">
      <c r="B40" s="221"/>
      <c r="C40" s="210"/>
      <c r="D40" s="207"/>
      <c r="E40" s="207"/>
      <c r="F40" s="208"/>
      <c r="G40" s="209"/>
      <c r="H40" s="209"/>
      <c r="J40" s="210"/>
      <c r="K40" s="207"/>
      <c r="L40" s="207"/>
      <c r="M40" s="208"/>
      <c r="N40" s="209"/>
      <c r="O40" s="209"/>
      <c r="Q40" s="210"/>
      <c r="R40" s="207"/>
      <c r="S40" s="207"/>
      <c r="T40" s="208"/>
      <c r="U40" s="209"/>
    </row>
    <row r="41" spans="2:27" x14ac:dyDescent="0.3">
      <c r="B41" s="221"/>
      <c r="C41" s="210"/>
      <c r="D41" s="207"/>
      <c r="E41" s="207"/>
      <c r="F41" s="208"/>
      <c r="G41" s="209"/>
      <c r="H41" s="209"/>
      <c r="J41" s="210"/>
      <c r="K41" s="207"/>
      <c r="L41" s="207"/>
      <c r="M41" s="208"/>
      <c r="N41" s="209"/>
      <c r="O41" s="209"/>
      <c r="Q41" s="210"/>
      <c r="R41" s="207"/>
      <c r="S41" s="207"/>
      <c r="T41" s="208"/>
      <c r="U41" s="209"/>
    </row>
    <row r="42" spans="2:27" ht="15.05" customHeight="1" x14ac:dyDescent="0.3">
      <c r="B42" s="864" t="s">
        <v>175</v>
      </c>
      <c r="C42" s="864"/>
      <c r="D42" s="864"/>
      <c r="E42" s="864"/>
      <c r="F42" s="864"/>
      <c r="G42" s="864"/>
      <c r="H42" s="864"/>
      <c r="I42" s="864"/>
      <c r="J42" s="864"/>
      <c r="K42" s="864"/>
      <c r="L42" s="864"/>
      <c r="M42" s="864"/>
      <c r="N42" s="864"/>
      <c r="O42" s="864"/>
      <c r="P42" s="864"/>
      <c r="Q42" s="864"/>
      <c r="R42" s="864"/>
      <c r="S42" s="864"/>
      <c r="T42" s="863" t="s">
        <v>311</v>
      </c>
      <c r="U42" s="863"/>
    </row>
    <row r="43" spans="2:27" ht="15.05" customHeight="1" x14ac:dyDescent="0.3">
      <c r="B43" s="864"/>
      <c r="C43" s="864"/>
      <c r="D43" s="864"/>
      <c r="E43" s="864"/>
      <c r="F43" s="864"/>
      <c r="G43" s="864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4"/>
      <c r="T43" s="863"/>
      <c r="U43" s="863"/>
    </row>
    <row r="45" spans="2:27" ht="19.45" x14ac:dyDescent="0.3">
      <c r="B45" s="875" t="str">
        <f>'Datové podklady'!D5</f>
        <v>leden-září</v>
      </c>
      <c r="C45" s="875"/>
      <c r="D45" s="875"/>
      <c r="E45" s="875"/>
      <c r="F45" s="290"/>
      <c r="G45" s="290"/>
      <c r="H45" s="290"/>
      <c r="I45" s="874" t="s">
        <v>315</v>
      </c>
      <c r="J45" s="874"/>
      <c r="K45" s="217"/>
      <c r="L45" s="217"/>
      <c r="M45" s="875" t="str">
        <f>'Datové podklady'!G5</f>
        <v>září</v>
      </c>
      <c r="N45" s="875"/>
      <c r="O45" s="875"/>
      <c r="P45" s="875"/>
      <c r="Q45" s="290"/>
      <c r="R45" s="290"/>
      <c r="S45" s="290"/>
      <c r="T45" s="874" t="s">
        <v>316</v>
      </c>
      <c r="U45" s="874"/>
    </row>
    <row r="46" spans="2:27" x14ac:dyDescent="0.3">
      <c r="C46" s="211"/>
      <c r="D46" s="211"/>
      <c r="E46" s="211"/>
      <c r="F46" s="211"/>
      <c r="G46" s="212"/>
      <c r="H46" s="212"/>
      <c r="I46" s="211"/>
      <c r="J46" s="211"/>
      <c r="K46" s="211"/>
      <c r="L46" s="211"/>
      <c r="M46" s="211"/>
      <c r="N46" s="211"/>
      <c r="O46" s="211"/>
      <c r="P46" s="211"/>
      <c r="Q46" s="211"/>
      <c r="R46" s="212"/>
      <c r="S46" s="211"/>
      <c r="T46" s="211"/>
      <c r="U46" s="211"/>
      <c r="V46" s="52"/>
      <c r="W46" s="52"/>
      <c r="X46" s="52"/>
      <c r="Y46" s="52"/>
      <c r="Z46" s="52"/>
      <c r="AA46" s="52"/>
    </row>
    <row r="47" spans="2:27" ht="16.899999999999999" x14ac:dyDescent="0.3">
      <c r="B47" s="604" t="str">
        <f>'Datové podklady'!J5</f>
        <v>2021</v>
      </c>
      <c r="C47" s="843">
        <f>'Datové podklady'!D57</f>
        <v>3475</v>
      </c>
      <c r="D47" s="843"/>
      <c r="E47" s="843"/>
      <c r="F47" s="837">
        <f>'Datové podklady'!K57</f>
        <v>-41</v>
      </c>
      <c r="G47" s="838"/>
      <c r="H47" s="839"/>
      <c r="I47" s="853">
        <f>'Datové podklady'!J57</f>
        <v>-1.1660978384527843E-2</v>
      </c>
      <c r="J47" s="854"/>
      <c r="K47" s="258"/>
      <c r="L47" s="213"/>
      <c r="M47" s="604" t="str">
        <f>'Datové podklady'!J5</f>
        <v>2021</v>
      </c>
      <c r="N47" s="843">
        <f>'Datové podklady'!X57</f>
        <v>491</v>
      </c>
      <c r="O47" s="843"/>
      <c r="P47" s="843"/>
      <c r="Q47" s="837">
        <f>'Datové podklady'!AF57</f>
        <v>-16</v>
      </c>
      <c r="R47" s="838"/>
      <c r="S47" s="839"/>
      <c r="T47" s="853">
        <f>'Datové podklady'!AE57</f>
        <v>-3.1558185404339301E-2</v>
      </c>
      <c r="U47" s="854"/>
      <c r="V47" s="52"/>
      <c r="W47" s="52"/>
      <c r="X47" s="52"/>
      <c r="Y47" s="52"/>
      <c r="Z47" s="52"/>
      <c r="AA47" s="52"/>
    </row>
    <row r="48" spans="2:27" ht="16.899999999999999" x14ac:dyDescent="0.3">
      <c r="B48" s="606" t="str">
        <f>'Datové podklady'!J6</f>
        <v>2020</v>
      </c>
      <c r="C48" s="845">
        <f>'Datové podklady'!G57</f>
        <v>3516</v>
      </c>
      <c r="D48" s="845"/>
      <c r="E48" s="845"/>
      <c r="F48" s="840"/>
      <c r="G48" s="841"/>
      <c r="H48" s="842"/>
      <c r="I48" s="855"/>
      <c r="J48" s="856"/>
      <c r="K48" s="258"/>
      <c r="L48" s="213"/>
      <c r="M48" s="606" t="str">
        <f>'Datové podklady'!J6</f>
        <v>2020</v>
      </c>
      <c r="N48" s="845">
        <f>'Datové podklady'!AA57</f>
        <v>507</v>
      </c>
      <c r="O48" s="845"/>
      <c r="P48" s="845"/>
      <c r="Q48" s="840"/>
      <c r="R48" s="841"/>
      <c r="S48" s="842"/>
      <c r="T48" s="855"/>
      <c r="U48" s="856"/>
      <c r="V48" s="52"/>
      <c r="W48" s="52"/>
      <c r="X48" s="52"/>
      <c r="Y48" s="52"/>
      <c r="Z48" s="52"/>
      <c r="AA48" s="52"/>
    </row>
    <row r="49" spans="2:27" x14ac:dyDescent="0.3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52"/>
      <c r="W49" s="52"/>
      <c r="X49" s="52"/>
      <c r="Y49" s="52"/>
      <c r="Z49" s="52"/>
      <c r="AA49" s="52"/>
    </row>
    <row r="50" spans="2:27" x14ac:dyDescent="0.3"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52"/>
      <c r="W50" s="52"/>
      <c r="X50" s="52"/>
      <c r="Y50" s="52"/>
      <c r="Z50" s="52"/>
      <c r="AA50" s="52"/>
    </row>
    <row r="51" spans="2:27" x14ac:dyDescent="0.3"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52"/>
      <c r="W51" s="52"/>
      <c r="X51" s="52"/>
      <c r="Y51" s="52"/>
      <c r="Z51" s="52"/>
      <c r="AA51" s="52"/>
    </row>
    <row r="52" spans="2:27" x14ac:dyDescent="0.3"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52"/>
      <c r="W52" s="52"/>
      <c r="X52" s="52"/>
      <c r="Y52" s="52"/>
      <c r="Z52" s="52"/>
      <c r="AA52" s="52"/>
    </row>
    <row r="53" spans="2:27" x14ac:dyDescent="0.3"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52"/>
      <c r="W53" s="52"/>
      <c r="X53" s="52"/>
      <c r="Y53" s="52"/>
      <c r="Z53" s="52"/>
      <c r="AA53" s="52"/>
    </row>
    <row r="54" spans="2:27" x14ac:dyDescent="0.3"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52"/>
      <c r="W54" s="52"/>
      <c r="X54" s="52"/>
      <c r="Y54" s="52"/>
      <c r="Z54" s="52"/>
      <c r="AA54" s="52"/>
    </row>
    <row r="55" spans="2:27" x14ac:dyDescent="0.3"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52"/>
      <c r="W55" s="52"/>
      <c r="X55" s="52"/>
      <c r="Y55" s="52"/>
      <c r="Z55" s="52"/>
      <c r="AA55" s="52"/>
    </row>
    <row r="56" spans="2:27" x14ac:dyDescent="0.3"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52"/>
      <c r="W56" s="52"/>
      <c r="X56" s="52"/>
      <c r="Y56" s="52"/>
      <c r="Z56" s="52"/>
      <c r="AA56" s="52"/>
    </row>
    <row r="57" spans="2:27" x14ac:dyDescent="0.3"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52"/>
      <c r="W57" s="52"/>
      <c r="X57" s="52"/>
      <c r="Y57" s="52"/>
      <c r="Z57" s="52"/>
      <c r="AA57" s="52"/>
    </row>
    <row r="58" spans="2:27" x14ac:dyDescent="0.3"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52"/>
      <c r="W58" s="52"/>
      <c r="X58" s="52"/>
      <c r="Y58" s="52"/>
      <c r="Z58" s="52"/>
      <c r="AA58" s="52"/>
    </row>
    <row r="59" spans="2:27" x14ac:dyDescent="0.3"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52"/>
      <c r="W59" s="52"/>
      <c r="X59" s="52"/>
      <c r="Y59" s="52"/>
      <c r="Z59" s="52"/>
      <c r="AA59" s="52"/>
    </row>
    <row r="60" spans="2:27" x14ac:dyDescent="0.3"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52"/>
      <c r="X60" s="52"/>
      <c r="Y60" s="52"/>
      <c r="Z60" s="52"/>
      <c r="AA60" s="52"/>
    </row>
    <row r="61" spans="2:27" x14ac:dyDescent="0.3"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52"/>
      <c r="W61" s="52"/>
      <c r="X61" s="52"/>
      <c r="Y61" s="52"/>
      <c r="Z61" s="52"/>
      <c r="AA61" s="52"/>
    </row>
    <row r="62" spans="2:27" x14ac:dyDescent="0.3">
      <c r="V62" s="52"/>
      <c r="W62" s="52"/>
      <c r="X62" s="52"/>
      <c r="Y62" s="52"/>
      <c r="Z62" s="52"/>
      <c r="AA62" s="52"/>
    </row>
    <row r="63" spans="2:27" ht="64.05" customHeight="1" x14ac:dyDescent="0.3">
      <c r="B63" s="847" t="s">
        <v>221</v>
      </c>
      <c r="C63" s="867"/>
      <c r="D63" s="867"/>
      <c r="E63" s="867"/>
      <c r="F63" s="867"/>
      <c r="G63" s="867"/>
      <c r="H63" s="207"/>
      <c r="I63" s="847" t="s">
        <v>222</v>
      </c>
      <c r="J63" s="867"/>
      <c r="K63" s="867"/>
      <c r="L63" s="867"/>
      <c r="M63" s="867"/>
      <c r="N63" s="867"/>
      <c r="O63" s="207"/>
      <c r="P63" s="847" t="s">
        <v>223</v>
      </c>
      <c r="Q63" s="867"/>
      <c r="R63" s="867"/>
      <c r="S63" s="867"/>
      <c r="T63" s="867"/>
      <c r="U63" s="867"/>
      <c r="V63" s="52"/>
      <c r="W63" s="52"/>
      <c r="X63" s="52"/>
      <c r="Y63" s="52"/>
      <c r="Z63" s="52"/>
      <c r="AA63" s="52"/>
    </row>
    <row r="64" spans="2:27" ht="20.05" customHeight="1" x14ac:dyDescent="0.3">
      <c r="B64" s="207"/>
      <c r="C64" s="260"/>
      <c r="D64" s="207"/>
      <c r="E64" s="207"/>
      <c r="F64" s="259"/>
      <c r="G64" s="259"/>
      <c r="H64" s="207"/>
      <c r="I64" s="260"/>
      <c r="J64" s="207"/>
      <c r="K64" s="260"/>
      <c r="L64" s="260"/>
      <c r="M64" s="259"/>
      <c r="N64" s="246"/>
      <c r="O64" s="207"/>
      <c r="P64" s="260"/>
      <c r="Q64" s="260"/>
      <c r="R64" s="260"/>
      <c r="S64" s="260"/>
      <c r="T64" s="259"/>
      <c r="U64" s="246"/>
      <c r="V64" s="52"/>
      <c r="W64" s="52"/>
      <c r="X64" s="52"/>
      <c r="Y64" s="52"/>
      <c r="Z64" s="52"/>
      <c r="AA64" s="52"/>
    </row>
    <row r="65" spans="2:27" ht="16.3" x14ac:dyDescent="0.35">
      <c r="B65" s="859" t="str">
        <f>'Datové podklady'!D5</f>
        <v>leden-září</v>
      </c>
      <c r="C65" s="605" t="str">
        <f>'Datové podklady'!J5</f>
        <v>2021</v>
      </c>
      <c r="D65" s="849">
        <f>'Datové podklady'!D53</f>
        <v>3157</v>
      </c>
      <c r="E65" s="850"/>
      <c r="F65" s="851">
        <f>'Datové podklady'!K53</f>
        <v>-36</v>
      </c>
      <c r="G65" s="848">
        <f>'Datové podklady'!J53</f>
        <v>-1.1274663326025669E-2</v>
      </c>
      <c r="H65" s="219"/>
      <c r="I65" s="859" t="str">
        <f>'Datové podklady'!D5</f>
        <v>leden-září</v>
      </c>
      <c r="J65" s="605" t="str">
        <f>'Datové podklady'!J5</f>
        <v>2021</v>
      </c>
      <c r="K65" s="849">
        <f>'Datové podklady'!D54</f>
        <v>302</v>
      </c>
      <c r="L65" s="850"/>
      <c r="M65" s="851">
        <f>'Datové podklady'!K54</f>
        <v>-3</v>
      </c>
      <c r="N65" s="848">
        <f>'Datové podklady'!J54</f>
        <v>-9.8360655737704805E-3</v>
      </c>
      <c r="O65" s="219"/>
      <c r="P65" s="859" t="str">
        <f>'Datové podklady'!D5</f>
        <v>leden-září</v>
      </c>
      <c r="Q65" s="605" t="str">
        <f>'Datové podklady'!J5</f>
        <v>2021</v>
      </c>
      <c r="R65" s="849">
        <f>'Datové podklady'!D56</f>
        <v>16</v>
      </c>
      <c r="S65" s="850"/>
      <c r="T65" s="851">
        <f>'Datové podklady'!K56</f>
        <v>-2</v>
      </c>
      <c r="U65" s="848">
        <f>'Datové podklady'!J56</f>
        <v>-0.11111111111111116</v>
      </c>
      <c r="V65" s="52"/>
      <c r="W65" s="52"/>
      <c r="X65" s="52"/>
      <c r="Y65" s="52"/>
      <c r="Z65" s="52"/>
      <c r="AA65" s="52"/>
    </row>
    <row r="66" spans="2:27" ht="16.3" x14ac:dyDescent="0.35">
      <c r="B66" s="859"/>
      <c r="C66" s="607" t="str">
        <f>'Datové podklady'!J6</f>
        <v>2020</v>
      </c>
      <c r="D66" s="857">
        <f>'Datové podklady'!G53</f>
        <v>3193</v>
      </c>
      <c r="E66" s="858"/>
      <c r="F66" s="852"/>
      <c r="G66" s="848"/>
      <c r="H66" s="209"/>
      <c r="I66" s="859"/>
      <c r="J66" s="607" t="str">
        <f>'Datové podklady'!J6</f>
        <v>2020</v>
      </c>
      <c r="K66" s="857">
        <f>'Datové podklady'!G54</f>
        <v>305</v>
      </c>
      <c r="L66" s="858"/>
      <c r="M66" s="852"/>
      <c r="N66" s="848"/>
      <c r="O66" s="209"/>
      <c r="P66" s="859"/>
      <c r="Q66" s="607" t="str">
        <f>'Datové podklady'!J6</f>
        <v>2020</v>
      </c>
      <c r="R66" s="857">
        <f>'Datové podklady'!G56</f>
        <v>18</v>
      </c>
      <c r="S66" s="858"/>
      <c r="T66" s="852"/>
      <c r="U66" s="848"/>
    </row>
    <row r="67" spans="2:27" x14ac:dyDescent="0.3">
      <c r="C67" s="210"/>
      <c r="D67" s="552"/>
      <c r="E67" s="552"/>
      <c r="F67" s="266"/>
      <c r="G67" s="267"/>
      <c r="H67" s="209"/>
      <c r="I67" s="75"/>
      <c r="J67" s="210"/>
      <c r="K67" s="552"/>
      <c r="L67" s="552"/>
      <c r="M67" s="266"/>
      <c r="N67" s="267"/>
      <c r="O67" s="209"/>
      <c r="Q67" s="210"/>
      <c r="R67" s="552"/>
      <c r="S67" s="552"/>
      <c r="T67" s="208"/>
      <c r="U67" s="209"/>
    </row>
    <row r="68" spans="2:27" ht="16.3" x14ac:dyDescent="0.35">
      <c r="B68" s="860" t="str">
        <f>'Datové podklady'!G5</f>
        <v>září</v>
      </c>
      <c r="C68" s="605" t="str">
        <f>'Datové podklady'!J5</f>
        <v>2021</v>
      </c>
      <c r="D68" s="849">
        <f>'Datové podklady'!X53</f>
        <v>419</v>
      </c>
      <c r="E68" s="850"/>
      <c r="F68" s="851">
        <f>'Datové podklady'!AF53</f>
        <v>-61</v>
      </c>
      <c r="G68" s="848">
        <f>'Datové podklady'!AE53</f>
        <v>-0.12708333333333333</v>
      </c>
      <c r="H68" s="219"/>
      <c r="I68" s="860" t="str">
        <f>'Datové podklady'!G5</f>
        <v>září</v>
      </c>
      <c r="J68" s="605" t="str">
        <f>'Datové podklady'!J5</f>
        <v>2021</v>
      </c>
      <c r="K68" s="849">
        <f>'Datové podklady'!X54</f>
        <v>69</v>
      </c>
      <c r="L68" s="850"/>
      <c r="M68" s="851">
        <f>'Datové podklady'!AF54</f>
        <v>43</v>
      </c>
      <c r="N68" s="848">
        <f>'Datové podklady'!AE54</f>
        <v>1.6538461538461537</v>
      </c>
      <c r="O68" s="219"/>
      <c r="P68" s="860" t="str">
        <f>'Datové podklady'!G5</f>
        <v>září</v>
      </c>
      <c r="Q68" s="605" t="str">
        <f>'Datové podklady'!J5</f>
        <v>2021</v>
      </c>
      <c r="R68" s="849">
        <f>'Datové podklady'!X56</f>
        <v>3</v>
      </c>
      <c r="S68" s="850"/>
      <c r="T68" s="851">
        <f>'Datové podklady'!AF56</f>
        <v>2</v>
      </c>
      <c r="U68" s="848">
        <f>'Datové podklady'!AE56</f>
        <v>2</v>
      </c>
    </row>
    <row r="69" spans="2:27" ht="16.3" x14ac:dyDescent="0.35">
      <c r="B69" s="860"/>
      <c r="C69" s="607" t="str">
        <f>'Datové podklady'!J6</f>
        <v>2020</v>
      </c>
      <c r="D69" s="857">
        <f>'Datové podklady'!AA53</f>
        <v>480</v>
      </c>
      <c r="E69" s="858"/>
      <c r="F69" s="852"/>
      <c r="G69" s="848"/>
      <c r="H69" s="209"/>
      <c r="I69" s="860"/>
      <c r="J69" s="607" t="str">
        <f>'Datové podklady'!J6</f>
        <v>2020</v>
      </c>
      <c r="K69" s="857">
        <f>'Datové podklady'!AA54</f>
        <v>26</v>
      </c>
      <c r="L69" s="858"/>
      <c r="M69" s="852"/>
      <c r="N69" s="848"/>
      <c r="O69" s="209"/>
      <c r="P69" s="860"/>
      <c r="Q69" s="607" t="str">
        <f>'Datové podklady'!J6</f>
        <v>2020</v>
      </c>
      <c r="R69" s="857">
        <f>'Datové podklady'!AA56</f>
        <v>1</v>
      </c>
      <c r="S69" s="858"/>
      <c r="T69" s="852"/>
      <c r="U69" s="848"/>
    </row>
    <row r="70" spans="2:27" ht="25.05" customHeight="1" x14ac:dyDescent="0.3"/>
    <row r="71" spans="2:27" ht="64.05" customHeight="1" x14ac:dyDescent="0.3">
      <c r="B71" s="865" t="s">
        <v>293</v>
      </c>
      <c r="C71" s="865"/>
      <c r="D71" s="865"/>
      <c r="E71" s="865"/>
      <c r="F71" s="865"/>
      <c r="G71" s="865"/>
    </row>
    <row r="72" spans="2:27" ht="20.05" customHeight="1" x14ac:dyDescent="0.3"/>
    <row r="73" spans="2:27" ht="16.3" x14ac:dyDescent="0.35">
      <c r="B73" s="866" t="str">
        <f>'Datové podklady'!D5</f>
        <v>leden-září</v>
      </c>
      <c r="C73" s="605" t="str">
        <f>'Datové podklady'!J5</f>
        <v>2021</v>
      </c>
      <c r="D73" s="849">
        <f>'Datové podklady'!D55</f>
        <v>0</v>
      </c>
      <c r="E73" s="850"/>
      <c r="F73" s="851">
        <f>'Datové podklady'!K55</f>
        <v>0</v>
      </c>
      <c r="G73" s="848" t="s">
        <v>334</v>
      </c>
    </row>
    <row r="74" spans="2:27" ht="16.3" x14ac:dyDescent="0.35">
      <c r="B74" s="859"/>
      <c r="C74" s="607" t="str">
        <f>'Datové podklady'!J6</f>
        <v>2020</v>
      </c>
      <c r="D74" s="857" t="s">
        <v>334</v>
      </c>
      <c r="E74" s="858"/>
      <c r="F74" s="852"/>
      <c r="G74" s="848"/>
    </row>
    <row r="75" spans="2:27" x14ac:dyDescent="0.3">
      <c r="C75" s="554"/>
      <c r="D75" s="552"/>
      <c r="E75" s="552"/>
      <c r="F75" s="266"/>
      <c r="G75" s="267"/>
    </row>
    <row r="76" spans="2:27" ht="16.3" x14ac:dyDescent="0.35">
      <c r="B76" s="880" t="str">
        <f>'Datové podklady'!G5</f>
        <v>září</v>
      </c>
      <c r="C76" s="605" t="str">
        <f>'Datové podklady'!J5</f>
        <v>2021</v>
      </c>
      <c r="D76" s="849">
        <f>'Datové podklady'!X55</f>
        <v>0</v>
      </c>
      <c r="E76" s="850"/>
      <c r="F76" s="851">
        <f>'Datové podklady'!AF55</f>
        <v>0</v>
      </c>
      <c r="G76" s="848" t="s">
        <v>334</v>
      </c>
    </row>
    <row r="77" spans="2:27" ht="16.3" x14ac:dyDescent="0.35">
      <c r="B77" s="860"/>
      <c r="C77" s="607" t="str">
        <f>'Datové podklady'!J6</f>
        <v>2020</v>
      </c>
      <c r="D77" s="857" t="s">
        <v>334</v>
      </c>
      <c r="E77" s="858"/>
      <c r="F77" s="852"/>
      <c r="G77" s="848"/>
    </row>
    <row r="83" spans="2:21" ht="15.05" customHeight="1" x14ac:dyDescent="0.3">
      <c r="B83" s="864" t="s">
        <v>176</v>
      </c>
      <c r="C83" s="864"/>
      <c r="D83" s="864"/>
      <c r="E83" s="864"/>
      <c r="F83" s="864"/>
      <c r="G83" s="864"/>
      <c r="H83" s="864"/>
      <c r="I83" s="864"/>
      <c r="J83" s="864"/>
      <c r="K83" s="864"/>
      <c r="L83" s="864"/>
      <c r="M83" s="864"/>
      <c r="N83" s="864"/>
      <c r="O83" s="864"/>
      <c r="P83" s="864"/>
      <c r="Q83" s="864"/>
      <c r="R83" s="864"/>
      <c r="S83" s="864"/>
      <c r="T83" s="863" t="s">
        <v>218</v>
      </c>
      <c r="U83" s="863"/>
    </row>
    <row r="84" spans="2:21" ht="15.05" customHeight="1" x14ac:dyDescent="0.3">
      <c r="B84" s="864"/>
      <c r="C84" s="864"/>
      <c r="D84" s="864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3"/>
      <c r="U84" s="863"/>
    </row>
    <row r="86" spans="2:21" ht="19.45" x14ac:dyDescent="0.3">
      <c r="B86" s="875" t="str">
        <f>'Datové podklady'!D5</f>
        <v>leden-září</v>
      </c>
      <c r="C86" s="875"/>
      <c r="D86" s="875"/>
      <c r="E86" s="875"/>
      <c r="F86" s="290"/>
      <c r="G86" s="290"/>
      <c r="H86" s="290"/>
      <c r="I86" s="874" t="s">
        <v>315</v>
      </c>
      <c r="J86" s="874"/>
      <c r="K86" s="217"/>
      <c r="L86" s="217"/>
      <c r="M86" s="875" t="str">
        <f>'Datové podklady'!G5</f>
        <v>září</v>
      </c>
      <c r="N86" s="875"/>
      <c r="O86" s="875"/>
      <c r="P86" s="875"/>
      <c r="Q86" s="290"/>
      <c r="R86" s="290"/>
      <c r="S86" s="290"/>
      <c r="T86" s="874" t="s">
        <v>316</v>
      </c>
      <c r="U86" s="874"/>
    </row>
    <row r="87" spans="2:21" x14ac:dyDescent="0.3">
      <c r="C87" s="211"/>
      <c r="D87" s="211"/>
      <c r="E87" s="211"/>
      <c r="F87" s="211"/>
      <c r="G87" s="212"/>
      <c r="H87" s="212"/>
      <c r="I87" s="211"/>
      <c r="J87" s="211"/>
      <c r="K87" s="211"/>
      <c r="L87" s="211"/>
      <c r="M87" s="211"/>
      <c r="N87" s="211"/>
      <c r="O87" s="211"/>
      <c r="P87" s="211"/>
      <c r="Q87" s="211"/>
      <c r="R87" s="212"/>
      <c r="S87" s="211"/>
      <c r="T87" s="211"/>
      <c r="U87" s="211"/>
    </row>
    <row r="88" spans="2:21" ht="16.899999999999999" x14ac:dyDescent="0.3">
      <c r="B88" s="604" t="str">
        <f>'Datové podklady'!J5</f>
        <v>2021</v>
      </c>
      <c r="C88" s="843">
        <f>'Datové podklady'!D66</f>
        <v>811</v>
      </c>
      <c r="D88" s="843"/>
      <c r="E88" s="843"/>
      <c r="F88" s="837">
        <f>'Datové podklady'!K66</f>
        <v>432</v>
      </c>
      <c r="G88" s="838"/>
      <c r="H88" s="839"/>
      <c r="I88" s="853">
        <f>'Datové podklady'!J66</f>
        <v>1.1398416886543536</v>
      </c>
      <c r="J88" s="854"/>
      <c r="K88" s="258"/>
      <c r="L88" s="213"/>
      <c r="M88" s="604" t="str">
        <f>'Datové podklady'!J5</f>
        <v>2021</v>
      </c>
      <c r="N88" s="843">
        <f>'Datové podklady'!X66</f>
        <v>75</v>
      </c>
      <c r="O88" s="843"/>
      <c r="P88" s="843"/>
      <c r="Q88" s="837">
        <f>'Datové podklady'!AF66</f>
        <v>19</v>
      </c>
      <c r="R88" s="838"/>
      <c r="S88" s="839"/>
      <c r="T88" s="853">
        <f>'Datové podklady'!AE66</f>
        <v>0.33928571428571419</v>
      </c>
      <c r="U88" s="854"/>
    </row>
    <row r="89" spans="2:21" ht="16.899999999999999" x14ac:dyDescent="0.3">
      <c r="B89" s="606" t="str">
        <f>'Datové podklady'!J6</f>
        <v>2020</v>
      </c>
      <c r="C89" s="845">
        <f>'Datové podklady'!G66</f>
        <v>379</v>
      </c>
      <c r="D89" s="845"/>
      <c r="E89" s="845"/>
      <c r="F89" s="840"/>
      <c r="G89" s="841"/>
      <c r="H89" s="842"/>
      <c r="I89" s="855"/>
      <c r="J89" s="856"/>
      <c r="K89" s="258"/>
      <c r="L89" s="213"/>
      <c r="M89" s="606" t="str">
        <f>'Datové podklady'!J6</f>
        <v>2020</v>
      </c>
      <c r="N89" s="845">
        <f>'Datové podklady'!AA66</f>
        <v>56</v>
      </c>
      <c r="O89" s="845"/>
      <c r="P89" s="845"/>
      <c r="Q89" s="840"/>
      <c r="R89" s="841"/>
      <c r="S89" s="842"/>
      <c r="T89" s="855"/>
      <c r="U89" s="856"/>
    </row>
    <row r="90" spans="2:21" x14ac:dyDescent="0.3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x14ac:dyDescent="0.3"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</row>
    <row r="92" spans="2:21" x14ac:dyDescent="0.3"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</row>
    <row r="93" spans="2:21" x14ac:dyDescent="0.3"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</row>
    <row r="94" spans="2:21" x14ac:dyDescent="0.3"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</row>
    <row r="95" spans="2:21" x14ac:dyDescent="0.3"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</row>
    <row r="96" spans="2:21" x14ac:dyDescent="0.3"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</row>
    <row r="97" spans="2:23" x14ac:dyDescent="0.3"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</row>
    <row r="98" spans="2:23" x14ac:dyDescent="0.3"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</row>
    <row r="99" spans="2:23" x14ac:dyDescent="0.3"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</row>
    <row r="100" spans="2:23" x14ac:dyDescent="0.3"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</row>
    <row r="101" spans="2:23" x14ac:dyDescent="0.3"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</row>
    <row r="102" spans="2:23" x14ac:dyDescent="0.3"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</row>
    <row r="104" spans="2:23" ht="64.05" customHeight="1" x14ac:dyDescent="0.3">
      <c r="B104" s="847" t="s">
        <v>224</v>
      </c>
      <c r="C104" s="867"/>
      <c r="D104" s="867"/>
      <c r="E104" s="867"/>
      <c r="F104" s="867"/>
      <c r="G104" s="867"/>
      <c r="H104" s="207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</row>
    <row r="105" spans="2:23" ht="20.05" customHeight="1" x14ac:dyDescent="0.3">
      <c r="B105" s="207"/>
      <c r="C105" s="207"/>
      <c r="D105" s="207"/>
      <c r="E105" s="207"/>
      <c r="F105" s="246"/>
      <c r="G105" s="246"/>
      <c r="H105" s="207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</row>
    <row r="106" spans="2:23" ht="16.3" x14ac:dyDescent="0.35">
      <c r="B106" s="859" t="str">
        <f>'Datové podklady'!D5</f>
        <v>leden-září</v>
      </c>
      <c r="C106" s="605" t="str">
        <f>'Datové podklady'!J5</f>
        <v>2021</v>
      </c>
      <c r="D106" s="849">
        <f>'Datové podklady'!D65</f>
        <v>811</v>
      </c>
      <c r="E106" s="850"/>
      <c r="F106" s="851">
        <f>'Datové podklady'!K65</f>
        <v>432</v>
      </c>
      <c r="G106" s="848">
        <f>'Datové podklady'!J65</f>
        <v>1.1398416886543536</v>
      </c>
      <c r="H106" s="219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1"/>
    </row>
    <row r="107" spans="2:23" ht="16.3" x14ac:dyDescent="0.35">
      <c r="B107" s="859"/>
      <c r="C107" s="607" t="str">
        <f>'Datové podklady'!J6</f>
        <v>2020</v>
      </c>
      <c r="D107" s="857">
        <f>'Datové podklady'!G65</f>
        <v>379</v>
      </c>
      <c r="E107" s="858"/>
      <c r="F107" s="852"/>
      <c r="G107" s="848"/>
      <c r="H107" s="209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1"/>
    </row>
    <row r="108" spans="2:23" x14ac:dyDescent="0.3">
      <c r="C108" s="210"/>
      <c r="D108" s="552"/>
      <c r="E108" s="552"/>
      <c r="F108" s="266"/>
      <c r="G108" s="267"/>
      <c r="H108" s="209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1"/>
    </row>
    <row r="109" spans="2:23" ht="16.3" x14ac:dyDescent="0.35">
      <c r="B109" s="860" t="str">
        <f>'Datové podklady'!G5</f>
        <v>září</v>
      </c>
      <c r="C109" s="605" t="str">
        <f>'Datové podklady'!J5</f>
        <v>2021</v>
      </c>
      <c r="D109" s="849">
        <f>'Datové podklady'!X65</f>
        <v>75</v>
      </c>
      <c r="E109" s="850"/>
      <c r="F109" s="851">
        <f>'Datové podklady'!AF65</f>
        <v>19</v>
      </c>
      <c r="G109" s="848">
        <f>'Datové podklady'!AE65</f>
        <v>0.33928571428571419</v>
      </c>
      <c r="H109" s="219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1"/>
    </row>
    <row r="110" spans="2:23" ht="16.3" x14ac:dyDescent="0.35">
      <c r="B110" s="860"/>
      <c r="C110" s="607" t="str">
        <f>'Datové podklady'!J6</f>
        <v>2020</v>
      </c>
      <c r="D110" s="857">
        <f>'Datové podklady'!AA65</f>
        <v>56</v>
      </c>
      <c r="E110" s="858"/>
      <c r="F110" s="852"/>
      <c r="G110" s="848"/>
      <c r="H110" s="209"/>
      <c r="I110" s="256"/>
      <c r="J110" s="256"/>
      <c r="K110" s="256"/>
      <c r="L110" s="256"/>
      <c r="M110" s="256"/>
      <c r="N110" s="878" t="s">
        <v>312</v>
      </c>
      <c r="O110" s="878"/>
      <c r="P110" s="878"/>
      <c r="Q110" s="879"/>
      <c r="R110" s="876">
        <v>44455</v>
      </c>
      <c r="S110" s="877"/>
      <c r="T110" s="861" t="s">
        <v>177</v>
      </c>
      <c r="U110" s="862"/>
      <c r="V110" s="21"/>
    </row>
    <row r="111" spans="2:23" x14ac:dyDescent="0.3">
      <c r="Q111" s="261"/>
      <c r="R111" s="261"/>
    </row>
    <row r="112" spans="2:23" x14ac:dyDescent="0.3">
      <c r="W112" s="292" t="s">
        <v>248</v>
      </c>
    </row>
    <row r="113" spans="22:23" x14ac:dyDescent="0.3">
      <c r="V113" s="292" t="s">
        <v>248</v>
      </c>
      <c r="W113" s="292" t="s">
        <v>247</v>
      </c>
    </row>
  </sheetData>
  <mergeCells count="137">
    <mergeCell ref="R110:S110"/>
    <mergeCell ref="I12:J12"/>
    <mergeCell ref="B12:E12"/>
    <mergeCell ref="M12:P12"/>
    <mergeCell ref="D35:E35"/>
    <mergeCell ref="F35:F36"/>
    <mergeCell ref="G35:G36"/>
    <mergeCell ref="K35:L35"/>
    <mergeCell ref="D109:E109"/>
    <mergeCell ref="F109:F110"/>
    <mergeCell ref="G109:G110"/>
    <mergeCell ref="D107:E107"/>
    <mergeCell ref="D106:E106"/>
    <mergeCell ref="F106:F107"/>
    <mergeCell ref="G106:G107"/>
    <mergeCell ref="N110:Q110"/>
    <mergeCell ref="F88:H89"/>
    <mergeCell ref="I35:I36"/>
    <mergeCell ref="B35:B36"/>
    <mergeCell ref="G73:G74"/>
    <mergeCell ref="D74:E74"/>
    <mergeCell ref="B76:B77"/>
    <mergeCell ref="D76:E76"/>
    <mergeCell ref="F76:F77"/>
    <mergeCell ref="B45:E45"/>
    <mergeCell ref="I45:J45"/>
    <mergeCell ref="M45:P45"/>
    <mergeCell ref="T45:U45"/>
    <mergeCell ref="B86:E86"/>
    <mergeCell ref="M86:P86"/>
    <mergeCell ref="I86:J86"/>
    <mergeCell ref="T86:U86"/>
    <mergeCell ref="B68:B69"/>
    <mergeCell ref="B63:G63"/>
    <mergeCell ref="I63:N63"/>
    <mergeCell ref="I68:I69"/>
    <mergeCell ref="D68:E68"/>
    <mergeCell ref="F68:F69"/>
    <mergeCell ref="G68:G69"/>
    <mergeCell ref="K68:L68"/>
    <mergeCell ref="M68:M69"/>
    <mergeCell ref="N68:N69"/>
    <mergeCell ref="B65:B66"/>
    <mergeCell ref="B3:F5"/>
    <mergeCell ref="G3:I5"/>
    <mergeCell ref="N3:R5"/>
    <mergeCell ref="K21:L21"/>
    <mergeCell ref="B9:S10"/>
    <mergeCell ref="T9:U10"/>
    <mergeCell ref="T42:U43"/>
    <mergeCell ref="B42:S43"/>
    <mergeCell ref="N35:N36"/>
    <mergeCell ref="T35:T36"/>
    <mergeCell ref="U35:U36"/>
    <mergeCell ref="D36:E36"/>
    <mergeCell ref="K36:L36"/>
    <mergeCell ref="B32:B33"/>
    <mergeCell ref="D32:E32"/>
    <mergeCell ref="F32:F33"/>
    <mergeCell ref="G32:G33"/>
    <mergeCell ref="K32:L32"/>
    <mergeCell ref="M32:M33"/>
    <mergeCell ref="T14:U15"/>
    <mergeCell ref="I30:N30"/>
    <mergeCell ref="P30:U30"/>
    <mergeCell ref="T12:U12"/>
    <mergeCell ref="R35:S35"/>
    <mergeCell ref="B104:G104"/>
    <mergeCell ref="C89:E89"/>
    <mergeCell ref="N88:P88"/>
    <mergeCell ref="N89:P89"/>
    <mergeCell ref="T88:U89"/>
    <mergeCell ref="T47:U48"/>
    <mergeCell ref="K65:L65"/>
    <mergeCell ref="M65:M66"/>
    <mergeCell ref="N65:N66"/>
    <mergeCell ref="G76:G77"/>
    <mergeCell ref="D77:E77"/>
    <mergeCell ref="D110:E110"/>
    <mergeCell ref="T110:U110"/>
    <mergeCell ref="Q88:S89"/>
    <mergeCell ref="B106:B107"/>
    <mergeCell ref="M35:M36"/>
    <mergeCell ref="R36:S36"/>
    <mergeCell ref="P35:P36"/>
    <mergeCell ref="T83:U84"/>
    <mergeCell ref="B83:S84"/>
    <mergeCell ref="Q47:S48"/>
    <mergeCell ref="N47:P47"/>
    <mergeCell ref="N48:P48"/>
    <mergeCell ref="C47:E47"/>
    <mergeCell ref="C48:E48"/>
    <mergeCell ref="F47:H48"/>
    <mergeCell ref="I47:J48"/>
    <mergeCell ref="B71:G71"/>
    <mergeCell ref="B73:B74"/>
    <mergeCell ref="D73:E73"/>
    <mergeCell ref="F73:F74"/>
    <mergeCell ref="I88:J89"/>
    <mergeCell ref="C88:E88"/>
    <mergeCell ref="P63:U63"/>
    <mergeCell ref="R68:S68"/>
    <mergeCell ref="U32:U33"/>
    <mergeCell ref="D33:E33"/>
    <mergeCell ref="K33:L33"/>
    <mergeCell ref="R33:S33"/>
    <mergeCell ref="P32:P33"/>
    <mergeCell ref="I32:I33"/>
    <mergeCell ref="B109:B110"/>
    <mergeCell ref="T68:T69"/>
    <mergeCell ref="U68:U69"/>
    <mergeCell ref="D69:E69"/>
    <mergeCell ref="K69:L69"/>
    <mergeCell ref="R69:S69"/>
    <mergeCell ref="P68:P69"/>
    <mergeCell ref="R65:S65"/>
    <mergeCell ref="T65:T66"/>
    <mergeCell ref="U65:U66"/>
    <mergeCell ref="D66:E66"/>
    <mergeCell ref="K66:L66"/>
    <mergeCell ref="R66:S66"/>
    <mergeCell ref="P65:P66"/>
    <mergeCell ref="I65:I66"/>
    <mergeCell ref="D65:E65"/>
    <mergeCell ref="F65:F66"/>
    <mergeCell ref="G65:G66"/>
    <mergeCell ref="Q14:S15"/>
    <mergeCell ref="N14:P14"/>
    <mergeCell ref="N15:P15"/>
    <mergeCell ref="C14:E14"/>
    <mergeCell ref="F14:H15"/>
    <mergeCell ref="B30:G30"/>
    <mergeCell ref="N32:N33"/>
    <mergeCell ref="R32:S32"/>
    <mergeCell ref="T32:T33"/>
    <mergeCell ref="C15:E15"/>
    <mergeCell ref="I14:J15"/>
  </mergeCells>
  <hyperlinks>
    <hyperlink ref="T110" r:id="rId1" xr:uid="{D4D2259E-20EB-4D6E-9155-C4457F4ACBB5}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58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zoomScale="70" zoomScaleNormal="70" workbookViewId="0">
      <selection activeCell="S17" sqref="S17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276" t="s">
        <v>318</v>
      </c>
      <c r="C2" s="276"/>
      <c r="D2" s="276"/>
      <c r="E2" s="276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1"/>
    </row>
    <row r="3" spans="2:22" x14ac:dyDescent="0.3">
      <c r="B3" s="276" t="s">
        <v>336</v>
      </c>
      <c r="C3" s="276"/>
      <c r="D3" s="276"/>
      <c r="E3" s="27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2" x14ac:dyDescent="0.3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2" x14ac:dyDescent="0.3">
      <c r="B5" s="274" t="s">
        <v>203</v>
      </c>
      <c r="C5" s="274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2:22" x14ac:dyDescent="0.3">
      <c r="B6" s="294" t="s">
        <v>250</v>
      </c>
      <c r="C6" s="294"/>
      <c r="D6" s="294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2:22" x14ac:dyDescent="0.3">
      <c r="B7" s="270" t="s">
        <v>134</v>
      </c>
      <c r="C7" s="270"/>
      <c r="D7" s="270"/>
      <c r="E7" s="21"/>
    </row>
    <row r="8" spans="2:22" x14ac:dyDescent="0.3">
      <c r="B8" s="639" t="s">
        <v>207</v>
      </c>
      <c r="C8" s="639" t="s">
        <v>204</v>
      </c>
      <c r="D8" s="639" t="s">
        <v>205</v>
      </c>
      <c r="E8" s="639" t="s">
        <v>206</v>
      </c>
      <c r="G8" s="389" t="s">
        <v>71</v>
      </c>
      <c r="H8" s="389" t="s">
        <v>127</v>
      </c>
      <c r="I8" s="389" t="s">
        <v>128</v>
      </c>
      <c r="J8" s="389" t="s">
        <v>129</v>
      </c>
      <c r="K8" s="389" t="s">
        <v>130</v>
      </c>
      <c r="L8" s="389" t="s">
        <v>131</v>
      </c>
      <c r="M8" s="389" t="s">
        <v>132</v>
      </c>
      <c r="N8" s="389" t="s">
        <v>133</v>
      </c>
      <c r="O8" s="389" t="s">
        <v>134</v>
      </c>
      <c r="P8" s="389" t="s">
        <v>135</v>
      </c>
      <c r="Q8" s="389" t="s">
        <v>136</v>
      </c>
      <c r="R8" s="389" t="s">
        <v>137</v>
      </c>
      <c r="S8" s="389"/>
      <c r="T8" s="389"/>
      <c r="U8" s="21"/>
      <c r="V8" s="21"/>
    </row>
    <row r="9" spans="2:22" ht="16.3" customHeight="1" x14ac:dyDescent="0.3">
      <c r="B9" s="639" t="s">
        <v>325</v>
      </c>
      <c r="C9" s="269">
        <v>831653</v>
      </c>
      <c r="D9" s="269">
        <v>23374</v>
      </c>
      <c r="E9" s="307">
        <v>2.8918232442015634E-2</v>
      </c>
      <c r="G9" s="268">
        <v>104576</v>
      </c>
      <c r="H9" s="268">
        <v>206695</v>
      </c>
      <c r="I9" s="268">
        <v>331897</v>
      </c>
      <c r="J9" s="268">
        <v>453385</v>
      </c>
      <c r="K9" s="268">
        <v>559934</v>
      </c>
      <c r="L9" s="268">
        <v>663015</v>
      </c>
      <c r="M9" s="268">
        <v>731369</v>
      </c>
      <c r="N9" s="268">
        <v>775496</v>
      </c>
      <c r="O9" s="268">
        <v>831653</v>
      </c>
      <c r="P9" s="268">
        <v>0</v>
      </c>
      <c r="Q9" s="268">
        <v>0</v>
      </c>
      <c r="R9" s="268">
        <v>0</v>
      </c>
      <c r="T9" s="21"/>
      <c r="U9" s="277"/>
      <c r="V9" s="21"/>
    </row>
    <row r="10" spans="2:22" ht="16.3" customHeight="1" x14ac:dyDescent="0.3">
      <c r="B10" s="639" t="s">
        <v>326</v>
      </c>
      <c r="C10" s="269">
        <v>808279</v>
      </c>
      <c r="D10" s="272"/>
      <c r="E10" s="272"/>
      <c r="G10" s="268">
        <v>118475</v>
      </c>
      <c r="H10" s="268">
        <v>239205</v>
      </c>
      <c r="I10" s="268">
        <v>322908</v>
      </c>
      <c r="J10" s="268">
        <v>337497</v>
      </c>
      <c r="K10" s="268">
        <v>399681</v>
      </c>
      <c r="L10" s="268">
        <v>503615</v>
      </c>
      <c r="M10" s="268">
        <v>586333</v>
      </c>
      <c r="N10" s="268">
        <v>688557</v>
      </c>
      <c r="O10" s="268">
        <v>808279</v>
      </c>
      <c r="P10" s="268">
        <v>0</v>
      </c>
      <c r="Q10" s="268">
        <v>0</v>
      </c>
      <c r="R10" s="268">
        <v>0</v>
      </c>
      <c r="T10" s="21"/>
      <c r="U10" s="277"/>
      <c r="V10" s="21"/>
    </row>
    <row r="11" spans="2:22" ht="16.3" customHeight="1" x14ac:dyDescent="0.3">
      <c r="B11" s="639"/>
      <c r="C11" s="269"/>
      <c r="D11" s="640"/>
      <c r="E11" s="640"/>
      <c r="F11" s="291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T11" s="21"/>
      <c r="U11" s="277"/>
      <c r="V11" s="21"/>
    </row>
    <row r="12" spans="2:22" ht="16.3" customHeight="1" x14ac:dyDescent="0.3">
      <c r="B12" s="270" t="s">
        <v>79</v>
      </c>
      <c r="C12" s="270"/>
      <c r="D12" s="270"/>
      <c r="E12" s="21"/>
      <c r="T12" s="21"/>
      <c r="U12" s="277"/>
      <c r="V12" s="21"/>
    </row>
    <row r="13" spans="2:22" ht="16.3" customHeight="1" x14ac:dyDescent="0.3">
      <c r="B13" s="639" t="s">
        <v>207</v>
      </c>
      <c r="C13" s="639" t="s">
        <v>204</v>
      </c>
      <c r="D13" s="639" t="s">
        <v>205</v>
      </c>
      <c r="E13" s="639" t="s">
        <v>206</v>
      </c>
      <c r="G13" s="389" t="s">
        <v>71</v>
      </c>
      <c r="H13" s="389" t="s">
        <v>143</v>
      </c>
      <c r="I13" s="389" t="s">
        <v>73</v>
      </c>
      <c r="J13" s="389" t="s">
        <v>74</v>
      </c>
      <c r="K13" s="389" t="s">
        <v>75</v>
      </c>
      <c r="L13" s="389" t="s">
        <v>76</v>
      </c>
      <c r="M13" s="389" t="s">
        <v>77</v>
      </c>
      <c r="N13" s="389" t="s">
        <v>78</v>
      </c>
      <c r="O13" s="389" t="s">
        <v>79</v>
      </c>
      <c r="P13" s="389" t="s">
        <v>80</v>
      </c>
      <c r="Q13" s="389" t="s">
        <v>81</v>
      </c>
      <c r="R13" s="389" t="s">
        <v>82</v>
      </c>
      <c r="S13" s="3"/>
      <c r="T13" s="21"/>
      <c r="U13" s="277"/>
      <c r="V13" s="21"/>
    </row>
    <row r="14" spans="2:22" ht="16.3" customHeight="1" x14ac:dyDescent="0.3">
      <c r="B14" s="639" t="s">
        <v>325</v>
      </c>
      <c r="C14" s="269">
        <v>56157</v>
      </c>
      <c r="D14" s="269">
        <v>-63565</v>
      </c>
      <c r="E14" s="307">
        <v>-0.53093834048879907</v>
      </c>
      <c r="G14" s="268">
        <v>104576</v>
      </c>
      <c r="H14" s="268">
        <v>102119</v>
      </c>
      <c r="I14" s="268">
        <v>125202</v>
      </c>
      <c r="J14" s="268">
        <v>121488</v>
      </c>
      <c r="K14" s="268">
        <v>106549</v>
      </c>
      <c r="L14" s="268">
        <v>103081</v>
      </c>
      <c r="M14" s="268">
        <v>68354</v>
      </c>
      <c r="N14" s="268">
        <v>44127</v>
      </c>
      <c r="O14" s="268">
        <v>56157</v>
      </c>
      <c r="P14" s="268">
        <v>0</v>
      </c>
      <c r="Q14" s="268">
        <v>0</v>
      </c>
      <c r="R14" s="268">
        <v>0</v>
      </c>
      <c r="T14" s="21"/>
      <c r="U14" s="277"/>
      <c r="V14" s="21"/>
    </row>
    <row r="15" spans="2:22" ht="16.3" customHeight="1" x14ac:dyDescent="0.3">
      <c r="B15" s="639" t="s">
        <v>326</v>
      </c>
      <c r="C15" s="269">
        <v>119722</v>
      </c>
      <c r="D15" s="272"/>
      <c r="E15" s="272"/>
      <c r="G15" s="268">
        <v>118475</v>
      </c>
      <c r="H15" s="268">
        <v>120730</v>
      </c>
      <c r="I15" s="268">
        <v>83703</v>
      </c>
      <c r="J15" s="268">
        <v>14589</v>
      </c>
      <c r="K15" s="268">
        <v>62184</v>
      </c>
      <c r="L15" s="268">
        <v>103934</v>
      </c>
      <c r="M15" s="268">
        <v>82718</v>
      </c>
      <c r="N15" s="268">
        <v>102224</v>
      </c>
      <c r="O15" s="268">
        <v>119722</v>
      </c>
      <c r="P15" s="268">
        <v>0</v>
      </c>
      <c r="Q15" s="268">
        <v>0</v>
      </c>
      <c r="R15" s="268">
        <v>0</v>
      </c>
      <c r="T15" s="21"/>
      <c r="U15" s="277"/>
      <c r="V15" s="21"/>
    </row>
    <row r="16" spans="2:22" ht="16.3" customHeight="1" x14ac:dyDescent="0.3">
      <c r="B16" s="639"/>
      <c r="C16" s="269"/>
      <c r="D16" s="640"/>
      <c r="E16" s="640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T16" s="21"/>
      <c r="U16" s="277"/>
      <c r="V16" s="21"/>
    </row>
    <row r="17" spans="2:22" ht="16.3" customHeight="1" x14ac:dyDescent="0.3">
      <c r="B17" s="296" t="s">
        <v>251</v>
      </c>
      <c r="C17" s="296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T17" s="21"/>
      <c r="U17" s="277"/>
      <c r="V17" s="21"/>
    </row>
    <row r="18" spans="2:22" ht="16.3" customHeight="1" x14ac:dyDescent="0.3">
      <c r="B18" s="270" t="s">
        <v>134</v>
      </c>
      <c r="C18" s="270"/>
      <c r="D18" s="270"/>
      <c r="E18" s="21"/>
      <c r="T18" s="21"/>
      <c r="U18" s="277"/>
      <c r="V18" s="21"/>
    </row>
    <row r="19" spans="2:22" ht="16.3" customHeight="1" x14ac:dyDescent="0.3">
      <c r="B19" s="639" t="s">
        <v>207</v>
      </c>
      <c r="C19" s="639" t="s">
        <v>204</v>
      </c>
      <c r="D19" s="639" t="s">
        <v>205</v>
      </c>
      <c r="E19" s="639" t="s">
        <v>206</v>
      </c>
      <c r="G19" s="389" t="s">
        <v>71</v>
      </c>
      <c r="H19" s="389" t="s">
        <v>127</v>
      </c>
      <c r="I19" s="389" t="s">
        <v>128</v>
      </c>
      <c r="J19" s="389" t="s">
        <v>129</v>
      </c>
      <c r="K19" s="389" t="s">
        <v>130</v>
      </c>
      <c r="L19" s="389" t="s">
        <v>131</v>
      </c>
      <c r="M19" s="389" t="s">
        <v>132</v>
      </c>
      <c r="N19" s="389" t="s">
        <v>133</v>
      </c>
      <c r="O19" s="389" t="s">
        <v>134</v>
      </c>
      <c r="P19" s="389" t="s">
        <v>135</v>
      </c>
      <c r="Q19" s="389" t="s">
        <v>136</v>
      </c>
      <c r="R19" s="389" t="s">
        <v>137</v>
      </c>
      <c r="T19" s="21"/>
      <c r="U19" s="277"/>
      <c r="V19" s="21"/>
    </row>
    <row r="20" spans="2:22" ht="16.3" customHeight="1" x14ac:dyDescent="0.3">
      <c r="B20" s="639" t="s">
        <v>325</v>
      </c>
      <c r="C20" s="269">
        <v>75868</v>
      </c>
      <c r="D20" s="269">
        <v>3477</v>
      </c>
      <c r="E20" s="307">
        <v>4.8030832562058867E-2</v>
      </c>
      <c r="G20" s="268">
        <v>7373</v>
      </c>
      <c r="H20" s="268">
        <v>14610</v>
      </c>
      <c r="I20" s="268">
        <v>23826</v>
      </c>
      <c r="J20" s="268">
        <v>32788</v>
      </c>
      <c r="K20" s="268">
        <v>42651</v>
      </c>
      <c r="L20" s="268">
        <v>53034</v>
      </c>
      <c r="M20" s="268">
        <v>62028</v>
      </c>
      <c r="N20" s="268">
        <v>68868</v>
      </c>
      <c r="O20" s="268">
        <v>75868</v>
      </c>
      <c r="P20" s="268">
        <v>0</v>
      </c>
      <c r="Q20" s="268">
        <v>0</v>
      </c>
      <c r="R20" s="268">
        <v>0</v>
      </c>
      <c r="T20" s="21"/>
      <c r="U20" s="277"/>
      <c r="V20" s="21"/>
    </row>
    <row r="21" spans="2:22" ht="16.3" customHeight="1" x14ac:dyDescent="0.3">
      <c r="B21" s="639" t="s">
        <v>326</v>
      </c>
      <c r="C21" s="269">
        <v>72391</v>
      </c>
      <c r="D21" s="272"/>
      <c r="E21" s="272"/>
      <c r="G21" s="268">
        <v>9172</v>
      </c>
      <c r="H21" s="268">
        <v>17842</v>
      </c>
      <c r="I21" s="268">
        <v>24923</v>
      </c>
      <c r="J21" s="268">
        <v>29823</v>
      </c>
      <c r="K21" s="268">
        <v>36000</v>
      </c>
      <c r="L21" s="268">
        <v>45932</v>
      </c>
      <c r="M21" s="268">
        <v>55714</v>
      </c>
      <c r="N21" s="268">
        <v>63532</v>
      </c>
      <c r="O21" s="268">
        <v>72391</v>
      </c>
      <c r="P21" s="268">
        <v>0</v>
      </c>
      <c r="Q21" s="268">
        <v>0</v>
      </c>
      <c r="R21" s="268">
        <v>0</v>
      </c>
      <c r="T21" s="21"/>
      <c r="U21" s="277"/>
      <c r="V21" s="21"/>
    </row>
    <row r="22" spans="2:22" ht="16.3" customHeight="1" x14ac:dyDescent="0.3">
      <c r="B22" s="639"/>
      <c r="C22" s="269"/>
      <c r="D22" s="640"/>
      <c r="E22" s="640"/>
      <c r="F22" s="291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T22" s="21"/>
      <c r="U22" s="277"/>
      <c r="V22" s="21"/>
    </row>
    <row r="23" spans="2:22" ht="16.3" customHeight="1" x14ac:dyDescent="0.3">
      <c r="B23" s="270" t="s">
        <v>79</v>
      </c>
      <c r="C23" s="270"/>
      <c r="D23" s="270"/>
      <c r="E23" s="21"/>
      <c r="T23" s="21"/>
      <c r="U23" s="277"/>
      <c r="V23" s="21"/>
    </row>
    <row r="24" spans="2:22" ht="16.3" customHeight="1" x14ac:dyDescent="0.3">
      <c r="B24" s="639" t="s">
        <v>207</v>
      </c>
      <c r="C24" s="639" t="s">
        <v>204</v>
      </c>
      <c r="D24" s="639" t="s">
        <v>205</v>
      </c>
      <c r="E24" s="639" t="s">
        <v>206</v>
      </c>
      <c r="G24" s="389" t="s">
        <v>71</v>
      </c>
      <c r="H24" s="389" t="s">
        <v>143</v>
      </c>
      <c r="I24" s="389" t="s">
        <v>73</v>
      </c>
      <c r="J24" s="389" t="s">
        <v>74</v>
      </c>
      <c r="K24" s="389" t="s">
        <v>75</v>
      </c>
      <c r="L24" s="389" t="s">
        <v>76</v>
      </c>
      <c r="M24" s="389" t="s">
        <v>77</v>
      </c>
      <c r="N24" s="389" t="s">
        <v>78</v>
      </c>
      <c r="O24" s="389" t="s">
        <v>79</v>
      </c>
      <c r="P24" s="389" t="s">
        <v>80</v>
      </c>
      <c r="Q24" s="389" t="s">
        <v>81</v>
      </c>
      <c r="R24" s="389" t="s">
        <v>82</v>
      </c>
      <c r="T24" s="21"/>
      <c r="U24" s="277"/>
      <c r="V24" s="21"/>
    </row>
    <row r="25" spans="2:22" ht="16.3" customHeight="1" x14ac:dyDescent="0.3">
      <c r="B25" s="639" t="s">
        <v>325</v>
      </c>
      <c r="C25" s="269">
        <v>7000</v>
      </c>
      <c r="D25" s="269">
        <v>-1859</v>
      </c>
      <c r="E25" s="307">
        <v>-0.20984309741505813</v>
      </c>
      <c r="G25" s="268">
        <v>7373</v>
      </c>
      <c r="H25" s="268">
        <v>7237</v>
      </c>
      <c r="I25" s="268">
        <v>9216</v>
      </c>
      <c r="J25" s="268">
        <v>8962</v>
      </c>
      <c r="K25" s="268">
        <v>9863</v>
      </c>
      <c r="L25" s="268">
        <v>10383</v>
      </c>
      <c r="M25" s="268">
        <v>8994</v>
      </c>
      <c r="N25" s="268">
        <v>6840</v>
      </c>
      <c r="O25" s="268">
        <v>7000</v>
      </c>
      <c r="P25" s="268">
        <v>0</v>
      </c>
      <c r="Q25" s="268">
        <v>0</v>
      </c>
      <c r="R25" s="268">
        <v>0</v>
      </c>
      <c r="T25" s="21"/>
      <c r="U25" s="277"/>
      <c r="V25" s="21"/>
    </row>
    <row r="26" spans="2:22" ht="16.3" customHeight="1" x14ac:dyDescent="0.3">
      <c r="B26" s="639" t="s">
        <v>326</v>
      </c>
      <c r="C26" s="269">
        <v>8859</v>
      </c>
      <c r="D26" s="272"/>
      <c r="E26" s="272"/>
      <c r="G26" s="268">
        <v>9172</v>
      </c>
      <c r="H26" s="268">
        <v>8670</v>
      </c>
      <c r="I26" s="268">
        <v>7081</v>
      </c>
      <c r="J26" s="268">
        <v>4900</v>
      </c>
      <c r="K26" s="268">
        <v>6177</v>
      </c>
      <c r="L26" s="268">
        <v>9932</v>
      </c>
      <c r="M26" s="268">
        <v>9782</v>
      </c>
      <c r="N26" s="268">
        <v>7818</v>
      </c>
      <c r="O26" s="268">
        <v>8859</v>
      </c>
      <c r="P26" s="268">
        <v>0</v>
      </c>
      <c r="Q26" s="268">
        <v>0</v>
      </c>
      <c r="R26" s="268">
        <v>0</v>
      </c>
      <c r="T26" s="21"/>
      <c r="U26" s="277"/>
      <c r="V26" s="21"/>
    </row>
    <row r="27" spans="2:22" ht="16.3" customHeight="1" x14ac:dyDescent="0.3">
      <c r="B27" s="639"/>
      <c r="C27" s="269"/>
      <c r="D27" s="640"/>
      <c r="E27" s="640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T27" s="21"/>
      <c r="U27" s="277"/>
      <c r="V27" s="21"/>
    </row>
    <row r="28" spans="2:22" ht="16.3" customHeight="1" x14ac:dyDescent="0.3">
      <c r="B28" s="296" t="s">
        <v>252</v>
      </c>
      <c r="C28" s="296"/>
      <c r="D28" s="296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T28" s="21"/>
      <c r="U28" s="277"/>
      <c r="V28" s="21"/>
    </row>
    <row r="29" spans="2:22" ht="16.3" customHeight="1" x14ac:dyDescent="0.3">
      <c r="B29" s="270" t="s">
        <v>134</v>
      </c>
      <c r="C29" s="270"/>
      <c r="D29" s="270"/>
      <c r="E29" s="21"/>
      <c r="T29" s="21"/>
      <c r="U29" s="277"/>
      <c r="V29" s="21"/>
    </row>
    <row r="30" spans="2:22" ht="16.3" customHeight="1" x14ac:dyDescent="0.3">
      <c r="B30" s="639" t="s">
        <v>207</v>
      </c>
      <c r="C30" s="639" t="s">
        <v>204</v>
      </c>
      <c r="D30" s="639" t="s">
        <v>205</v>
      </c>
      <c r="E30" s="639" t="s">
        <v>206</v>
      </c>
      <c r="G30" s="389" t="s">
        <v>71</v>
      </c>
      <c r="H30" s="389" t="s">
        <v>127</v>
      </c>
      <c r="I30" s="389" t="s">
        <v>128</v>
      </c>
      <c r="J30" s="389" t="s">
        <v>129</v>
      </c>
      <c r="K30" s="389" t="s">
        <v>130</v>
      </c>
      <c r="L30" s="389" t="s">
        <v>131</v>
      </c>
      <c r="M30" s="389" t="s">
        <v>132</v>
      </c>
      <c r="N30" s="389" t="s">
        <v>133</v>
      </c>
      <c r="O30" s="389" t="s">
        <v>134</v>
      </c>
      <c r="P30" s="389" t="s">
        <v>135</v>
      </c>
      <c r="Q30" s="389" t="s">
        <v>136</v>
      </c>
      <c r="R30" s="389" t="s">
        <v>137</v>
      </c>
      <c r="T30" s="21"/>
      <c r="U30" s="277"/>
      <c r="V30" s="21"/>
    </row>
    <row r="31" spans="2:22" ht="16.3" customHeight="1" x14ac:dyDescent="0.3">
      <c r="B31" s="639" t="s">
        <v>325</v>
      </c>
      <c r="C31" s="269">
        <v>756209</v>
      </c>
      <c r="D31" s="269">
        <v>18752</v>
      </c>
      <c r="E31" s="307">
        <v>2.5427923255186391E-2</v>
      </c>
      <c r="G31" s="268">
        <v>97388</v>
      </c>
      <c r="H31" s="268">
        <v>192348</v>
      </c>
      <c r="I31" s="268">
        <v>308408</v>
      </c>
      <c r="J31" s="268">
        <v>420965</v>
      </c>
      <c r="K31" s="268">
        <v>517695</v>
      </c>
      <c r="L31" s="268">
        <v>610401</v>
      </c>
      <c r="M31" s="268">
        <v>669763</v>
      </c>
      <c r="N31" s="268">
        <v>707052</v>
      </c>
      <c r="O31" s="268">
        <v>756209</v>
      </c>
      <c r="P31" s="268">
        <v>0</v>
      </c>
      <c r="Q31" s="268">
        <v>0</v>
      </c>
      <c r="R31" s="268">
        <v>0</v>
      </c>
      <c r="T31" s="21"/>
      <c r="U31" s="277"/>
      <c r="V31" s="21"/>
    </row>
    <row r="32" spans="2:22" ht="16.3" customHeight="1" x14ac:dyDescent="0.3">
      <c r="B32" s="639" t="s">
        <v>326</v>
      </c>
      <c r="C32" s="269">
        <v>737457</v>
      </c>
      <c r="D32" s="272"/>
      <c r="E32" s="272"/>
      <c r="G32" s="268">
        <v>109569</v>
      </c>
      <c r="H32" s="268">
        <v>221847</v>
      </c>
      <c r="I32" s="268">
        <v>298697</v>
      </c>
      <c r="J32" s="268">
        <v>308558</v>
      </c>
      <c r="K32" s="268">
        <v>364674</v>
      </c>
      <c r="L32" s="268">
        <v>458757</v>
      </c>
      <c r="M32" s="268">
        <v>531812</v>
      </c>
      <c r="N32" s="268">
        <v>626329</v>
      </c>
      <c r="O32" s="268">
        <v>737457</v>
      </c>
      <c r="P32" s="268">
        <v>0</v>
      </c>
      <c r="Q32" s="268">
        <v>0</v>
      </c>
      <c r="R32" s="268">
        <v>0</v>
      </c>
      <c r="T32" s="21"/>
      <c r="U32" s="277"/>
      <c r="V32" s="21"/>
    </row>
    <row r="33" spans="2:22" ht="16.3" customHeight="1" x14ac:dyDescent="0.3">
      <c r="B33" s="639"/>
      <c r="C33" s="269"/>
      <c r="D33" s="640"/>
      <c r="E33" s="640"/>
      <c r="F33" s="291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T33" s="21"/>
      <c r="U33" s="277"/>
      <c r="V33" s="21"/>
    </row>
    <row r="34" spans="2:22" ht="16.3" customHeight="1" x14ac:dyDescent="0.3">
      <c r="B34" s="270" t="s">
        <v>79</v>
      </c>
      <c r="C34" s="270"/>
      <c r="D34" s="270"/>
      <c r="E34" s="21"/>
      <c r="T34" s="21"/>
      <c r="U34" s="277"/>
      <c r="V34" s="21"/>
    </row>
    <row r="35" spans="2:22" ht="16.3" customHeight="1" x14ac:dyDescent="0.3">
      <c r="B35" s="639" t="s">
        <v>207</v>
      </c>
      <c r="C35" s="639" t="s">
        <v>204</v>
      </c>
      <c r="D35" s="639" t="s">
        <v>205</v>
      </c>
      <c r="E35" s="639" t="s">
        <v>206</v>
      </c>
      <c r="G35" s="389" t="s">
        <v>71</v>
      </c>
      <c r="H35" s="389" t="s">
        <v>143</v>
      </c>
      <c r="I35" s="389" t="s">
        <v>73</v>
      </c>
      <c r="J35" s="389" t="s">
        <v>74</v>
      </c>
      <c r="K35" s="389" t="s">
        <v>75</v>
      </c>
      <c r="L35" s="389" t="s">
        <v>76</v>
      </c>
      <c r="M35" s="389" t="s">
        <v>77</v>
      </c>
      <c r="N35" s="389" t="s">
        <v>78</v>
      </c>
      <c r="O35" s="389" t="s">
        <v>79</v>
      </c>
      <c r="P35" s="389" t="s">
        <v>80</v>
      </c>
      <c r="Q35" s="389" t="s">
        <v>81</v>
      </c>
      <c r="R35" s="389" t="s">
        <v>82</v>
      </c>
      <c r="T35" s="21"/>
      <c r="U35" s="277"/>
      <c r="V35" s="21"/>
    </row>
    <row r="36" spans="2:22" ht="16.3" customHeight="1" x14ac:dyDescent="0.3">
      <c r="B36" s="639" t="s">
        <v>325</v>
      </c>
      <c r="C36" s="269">
        <v>49157</v>
      </c>
      <c r="D36" s="269">
        <v>-61971</v>
      </c>
      <c r="E36" s="278">
        <v>-0.55765423655604351</v>
      </c>
      <c r="G36" s="268">
        <v>97388</v>
      </c>
      <c r="H36" s="268">
        <v>94960</v>
      </c>
      <c r="I36" s="268">
        <v>116060</v>
      </c>
      <c r="J36" s="268">
        <v>112557</v>
      </c>
      <c r="K36" s="268">
        <v>96730</v>
      </c>
      <c r="L36" s="268">
        <v>92706</v>
      </c>
      <c r="M36" s="268">
        <v>59362</v>
      </c>
      <c r="N36" s="268">
        <v>37289</v>
      </c>
      <c r="O36" s="268">
        <v>49157</v>
      </c>
      <c r="P36" s="268">
        <v>0</v>
      </c>
      <c r="Q36" s="268">
        <v>0</v>
      </c>
      <c r="R36" s="268">
        <v>0</v>
      </c>
      <c r="T36" s="21"/>
      <c r="U36" s="277"/>
      <c r="V36" s="21"/>
    </row>
    <row r="37" spans="2:22" ht="16.3" customHeight="1" x14ac:dyDescent="0.3">
      <c r="B37" s="639" t="s">
        <v>326</v>
      </c>
      <c r="C37" s="269">
        <v>111128</v>
      </c>
      <c r="D37" s="272"/>
      <c r="E37" s="272"/>
      <c r="G37" s="268">
        <v>109569</v>
      </c>
      <c r="H37" s="268">
        <v>112278</v>
      </c>
      <c r="I37" s="268">
        <v>76850</v>
      </c>
      <c r="J37" s="268">
        <v>9861</v>
      </c>
      <c r="K37" s="268">
        <v>56116</v>
      </c>
      <c r="L37" s="268">
        <v>94083</v>
      </c>
      <c r="M37" s="268">
        <v>73055</v>
      </c>
      <c r="N37" s="268">
        <v>94517</v>
      </c>
      <c r="O37" s="268">
        <v>111128</v>
      </c>
      <c r="P37" s="268">
        <v>0</v>
      </c>
      <c r="Q37" s="268">
        <v>0</v>
      </c>
      <c r="R37" s="268">
        <v>0</v>
      </c>
      <c r="T37" s="21"/>
      <c r="U37" s="277"/>
      <c r="V37" s="21"/>
    </row>
    <row r="38" spans="2:22" ht="16.3" customHeight="1" x14ac:dyDescent="0.3">
      <c r="B38" s="639"/>
      <c r="C38" s="269"/>
      <c r="D38" s="640"/>
      <c r="E38" s="640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T38" s="21"/>
      <c r="U38" s="277"/>
      <c r="V38" s="21"/>
    </row>
    <row r="39" spans="2:22" ht="16.3" customHeight="1" x14ac:dyDescent="0.3">
      <c r="B39" s="300" t="s">
        <v>253</v>
      </c>
      <c r="C39" s="301"/>
      <c r="D39" s="302"/>
      <c r="E39" s="302"/>
      <c r="F39" s="297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T39" s="21"/>
      <c r="U39" s="277"/>
      <c r="V39" s="21"/>
    </row>
    <row r="40" spans="2:22" ht="16.3" customHeight="1" x14ac:dyDescent="0.3">
      <c r="B40" s="275" t="s">
        <v>3</v>
      </c>
      <c r="C40" s="275"/>
      <c r="H40" s="271" t="s">
        <v>212</v>
      </c>
      <c r="N40" s="271" t="s">
        <v>274</v>
      </c>
      <c r="T40" s="21"/>
      <c r="U40" s="277"/>
      <c r="V40" s="21"/>
    </row>
    <row r="41" spans="2:22" ht="16.3" customHeight="1" x14ac:dyDescent="0.3">
      <c r="B41" s="304" t="s">
        <v>250</v>
      </c>
      <c r="C41" s="640"/>
      <c r="D41" s="640"/>
      <c r="E41" s="640"/>
      <c r="F41" s="640"/>
      <c r="G41" s="291"/>
      <c r="H41" s="304" t="s">
        <v>250</v>
      </c>
      <c r="I41" s="640"/>
      <c r="J41" s="640"/>
      <c r="K41" s="640"/>
      <c r="L41" s="640"/>
      <c r="M41" s="291"/>
      <c r="N41" s="304" t="s">
        <v>250</v>
      </c>
      <c r="O41" s="640"/>
      <c r="P41" s="640"/>
      <c r="Q41" s="640"/>
      <c r="R41" s="640"/>
      <c r="T41" s="21"/>
      <c r="U41" s="277"/>
      <c r="V41" s="21"/>
    </row>
    <row r="42" spans="2:22" ht="16.3" customHeight="1" x14ac:dyDescent="0.3">
      <c r="B42" s="639" t="s">
        <v>209</v>
      </c>
      <c r="C42" s="639" t="s">
        <v>208</v>
      </c>
      <c r="D42" s="639" t="s">
        <v>204</v>
      </c>
      <c r="E42" s="639" t="s">
        <v>210</v>
      </c>
      <c r="F42" s="639" t="s">
        <v>211</v>
      </c>
      <c r="G42" s="291"/>
      <c r="H42" s="639" t="s">
        <v>209</v>
      </c>
      <c r="I42" s="639" t="s">
        <v>208</v>
      </c>
      <c r="J42" s="639" t="s">
        <v>204</v>
      </c>
      <c r="K42" s="639" t="s">
        <v>210</v>
      </c>
      <c r="L42" s="639" t="s">
        <v>211</v>
      </c>
      <c r="M42" s="291"/>
      <c r="N42" s="639" t="s">
        <v>209</v>
      </c>
      <c r="O42" s="639" t="s">
        <v>208</v>
      </c>
      <c r="P42" s="639" t="s">
        <v>204</v>
      </c>
      <c r="Q42" s="639" t="s">
        <v>210</v>
      </c>
      <c r="R42" s="639" t="s">
        <v>211</v>
      </c>
      <c r="T42" s="21"/>
      <c r="U42" s="277"/>
      <c r="V42" s="21"/>
    </row>
    <row r="43" spans="2:22" ht="16.3" customHeight="1" x14ac:dyDescent="0.3">
      <c r="B43" s="298" t="s">
        <v>134</v>
      </c>
      <c r="C43" t="s">
        <v>325</v>
      </c>
      <c r="D43" s="268">
        <v>514309</v>
      </c>
      <c r="E43" s="268">
        <v>-19902</v>
      </c>
      <c r="F43" s="306">
        <v>-3.725494233551907E-2</v>
      </c>
      <c r="G43" s="291"/>
      <c r="H43" s="298" t="s">
        <v>134</v>
      </c>
      <c r="I43" t="s">
        <v>325</v>
      </c>
      <c r="J43" s="268">
        <v>207300</v>
      </c>
      <c r="K43" s="268">
        <v>43860</v>
      </c>
      <c r="L43" s="306">
        <v>0.26835535976505143</v>
      </c>
      <c r="M43" s="291"/>
      <c r="N43" s="298" t="s">
        <v>134</v>
      </c>
      <c r="O43" t="s">
        <v>325</v>
      </c>
      <c r="P43" s="268">
        <v>110044</v>
      </c>
      <c r="Q43" s="268">
        <v>-584</v>
      </c>
      <c r="R43" s="306">
        <v>-5.2789528871532987E-3</v>
      </c>
      <c r="T43" s="21"/>
      <c r="U43" s="277"/>
      <c r="V43" s="21"/>
    </row>
    <row r="44" spans="2:22" ht="16.3" customHeight="1" x14ac:dyDescent="0.3">
      <c r="C44" t="s">
        <v>326</v>
      </c>
      <c r="D44" s="268">
        <v>534211</v>
      </c>
      <c r="E44" s="272"/>
      <c r="F44" s="272"/>
      <c r="G44" s="291"/>
      <c r="I44" t="s">
        <v>326</v>
      </c>
      <c r="J44" s="268">
        <v>163440</v>
      </c>
      <c r="K44" s="272"/>
      <c r="L44" s="272"/>
      <c r="M44" s="291"/>
      <c r="O44" t="s">
        <v>326</v>
      </c>
      <c r="P44" s="268">
        <v>110628</v>
      </c>
      <c r="Q44" s="272"/>
      <c r="R44" s="272"/>
      <c r="T44" s="21"/>
      <c r="U44" s="277"/>
      <c r="V44" s="21"/>
    </row>
    <row r="45" spans="2:22" ht="16.3" customHeight="1" x14ac:dyDescent="0.3">
      <c r="B45" s="3" t="s">
        <v>79</v>
      </c>
      <c r="C45" t="s">
        <v>325</v>
      </c>
      <c r="D45" s="268">
        <v>27886</v>
      </c>
      <c r="E45" s="268">
        <v>-55592</v>
      </c>
      <c r="F45" s="306">
        <v>-0.66594791442056589</v>
      </c>
      <c r="G45" s="291"/>
      <c r="H45" s="3" t="s">
        <v>79</v>
      </c>
      <c r="I45" t="s">
        <v>325</v>
      </c>
      <c r="J45" s="268">
        <v>24900</v>
      </c>
      <c r="K45" s="268">
        <v>-1500</v>
      </c>
      <c r="L45" s="306">
        <v>-5.6818181818181768E-2</v>
      </c>
      <c r="M45" s="291"/>
      <c r="N45" s="3" t="s">
        <v>79</v>
      </c>
      <c r="O45" t="s">
        <v>325</v>
      </c>
      <c r="P45" s="268">
        <v>3371</v>
      </c>
      <c r="Q45" s="268">
        <v>-6473</v>
      </c>
      <c r="R45" s="306">
        <v>-0.657557903291345</v>
      </c>
      <c r="T45" s="21"/>
      <c r="U45" s="277"/>
      <c r="V45" s="21"/>
    </row>
    <row r="46" spans="2:22" ht="16.3" customHeight="1" x14ac:dyDescent="0.3">
      <c r="C46" t="s">
        <v>326</v>
      </c>
      <c r="D46" s="268">
        <v>83478</v>
      </c>
      <c r="E46" s="272"/>
      <c r="F46" s="272"/>
      <c r="G46" s="268"/>
      <c r="I46" t="s">
        <v>326</v>
      </c>
      <c r="J46" s="268">
        <v>26400</v>
      </c>
      <c r="K46" s="272"/>
      <c r="L46" s="272"/>
      <c r="M46" s="268"/>
      <c r="O46" t="s">
        <v>326</v>
      </c>
      <c r="P46" s="268">
        <v>9844</v>
      </c>
      <c r="Q46" s="272"/>
      <c r="R46" s="272"/>
      <c r="T46" s="21"/>
      <c r="U46" s="277"/>
      <c r="V46" s="21"/>
    </row>
    <row r="47" spans="2:22" ht="16.3" customHeight="1" x14ac:dyDescent="0.3">
      <c r="B47" s="639"/>
      <c r="C47" s="269"/>
      <c r="D47" s="640"/>
      <c r="E47" s="640"/>
      <c r="G47" s="268"/>
      <c r="H47" s="639"/>
      <c r="I47" s="269"/>
      <c r="J47" s="640"/>
      <c r="K47" s="640"/>
      <c r="M47" s="268"/>
      <c r="N47" s="639"/>
      <c r="O47" s="269"/>
      <c r="P47" s="640"/>
      <c r="Q47" s="640"/>
      <c r="T47" s="21"/>
      <c r="U47" s="277"/>
      <c r="V47" s="21"/>
    </row>
    <row r="48" spans="2:22" ht="16.3" customHeight="1" x14ac:dyDescent="0.3">
      <c r="B48" s="299" t="s">
        <v>254</v>
      </c>
      <c r="C48" s="269"/>
      <c r="D48" s="640"/>
      <c r="E48" s="640"/>
      <c r="G48" s="268"/>
      <c r="H48" s="299" t="s">
        <v>254</v>
      </c>
      <c r="I48" s="269"/>
      <c r="J48" s="640"/>
      <c r="K48" s="640"/>
      <c r="M48" s="268"/>
      <c r="N48" s="299" t="s">
        <v>254</v>
      </c>
      <c r="O48" s="269"/>
      <c r="P48" s="640"/>
      <c r="Q48" s="640"/>
      <c r="T48" s="21"/>
      <c r="U48" s="277"/>
      <c r="V48" s="21"/>
    </row>
    <row r="49" spans="2:22" ht="16.3" customHeight="1" x14ac:dyDescent="0.3">
      <c r="B49" s="639" t="s">
        <v>209</v>
      </c>
      <c r="C49" s="639" t="s">
        <v>208</v>
      </c>
      <c r="D49" s="639" t="s">
        <v>204</v>
      </c>
      <c r="E49" s="639" t="s">
        <v>210</v>
      </c>
      <c r="F49" s="639" t="s">
        <v>211</v>
      </c>
      <c r="G49" s="268"/>
      <c r="H49" s="639" t="s">
        <v>209</v>
      </c>
      <c r="I49" s="639" t="s">
        <v>208</v>
      </c>
      <c r="J49" s="639" t="s">
        <v>204</v>
      </c>
      <c r="K49" s="639" t="s">
        <v>210</v>
      </c>
      <c r="L49" s="639" t="s">
        <v>211</v>
      </c>
      <c r="M49" s="268"/>
      <c r="N49" s="639" t="s">
        <v>209</v>
      </c>
      <c r="O49" s="639" t="s">
        <v>208</v>
      </c>
      <c r="P49" s="639" t="s">
        <v>204</v>
      </c>
      <c r="Q49" s="639" t="s">
        <v>210</v>
      </c>
      <c r="R49" s="639" t="s">
        <v>211</v>
      </c>
      <c r="T49" s="21"/>
      <c r="U49" s="277"/>
      <c r="V49" s="21"/>
    </row>
    <row r="50" spans="2:22" ht="16.3" customHeight="1" x14ac:dyDescent="0.3">
      <c r="B50" s="298" t="s">
        <v>134</v>
      </c>
      <c r="C50" t="s">
        <v>325</v>
      </c>
      <c r="D50" s="268">
        <v>62957</v>
      </c>
      <c r="E50" s="268">
        <v>661</v>
      </c>
      <c r="F50" s="306">
        <v>1.0610633106459488E-2</v>
      </c>
      <c r="G50" s="268"/>
      <c r="H50" s="298" t="s">
        <v>134</v>
      </c>
      <c r="I50" t="s">
        <v>325</v>
      </c>
      <c r="J50" s="268">
        <v>11932</v>
      </c>
      <c r="K50" s="268">
        <v>2505</v>
      </c>
      <c r="L50" s="306">
        <v>0.2657261058661291</v>
      </c>
      <c r="M50" s="268"/>
      <c r="N50" s="298" t="s">
        <v>134</v>
      </c>
      <c r="O50" t="s">
        <v>325</v>
      </c>
      <c r="P50" s="268">
        <v>979</v>
      </c>
      <c r="Q50" s="268">
        <v>311</v>
      </c>
      <c r="R50" s="306">
        <v>0.46556886227544902</v>
      </c>
      <c r="T50" s="21"/>
      <c r="U50" s="277"/>
      <c r="V50" s="21"/>
    </row>
    <row r="51" spans="2:22" ht="16.3" customHeight="1" x14ac:dyDescent="0.3">
      <c r="C51" t="s">
        <v>326</v>
      </c>
      <c r="D51" s="268">
        <v>62296</v>
      </c>
      <c r="E51" s="272"/>
      <c r="F51" s="272"/>
      <c r="G51" s="268"/>
      <c r="I51" t="s">
        <v>326</v>
      </c>
      <c r="J51" s="268">
        <v>9427</v>
      </c>
      <c r="K51" s="272"/>
      <c r="L51" s="272"/>
      <c r="M51" s="268"/>
      <c r="O51" t="s">
        <v>326</v>
      </c>
      <c r="P51" s="268">
        <v>668</v>
      </c>
      <c r="Q51" s="272"/>
      <c r="R51" s="272"/>
      <c r="T51" s="21"/>
      <c r="U51" s="277"/>
      <c r="V51" s="21"/>
    </row>
    <row r="52" spans="2:22" ht="16.3" customHeight="1" x14ac:dyDescent="0.3">
      <c r="B52" s="3" t="s">
        <v>79</v>
      </c>
      <c r="C52" t="s">
        <v>325</v>
      </c>
      <c r="D52" s="268">
        <v>5892</v>
      </c>
      <c r="E52" s="268">
        <v>-1723</v>
      </c>
      <c r="F52" s="306">
        <v>-0.22626395272488509</v>
      </c>
      <c r="G52" s="268"/>
      <c r="H52" s="3" t="s">
        <v>79</v>
      </c>
      <c r="I52" t="s">
        <v>325</v>
      </c>
      <c r="J52" s="268">
        <v>1031</v>
      </c>
      <c r="K52" s="268">
        <v>-115</v>
      </c>
      <c r="L52" s="306">
        <v>-0.1003490401396161</v>
      </c>
      <c r="M52" s="268"/>
      <c r="N52" s="3" t="s">
        <v>79</v>
      </c>
      <c r="O52" t="s">
        <v>325</v>
      </c>
      <c r="P52" s="268">
        <v>77</v>
      </c>
      <c r="Q52" s="268">
        <v>-21</v>
      </c>
      <c r="R52" s="306">
        <v>-0.2142857142857143</v>
      </c>
      <c r="T52" s="21"/>
      <c r="U52" s="277"/>
      <c r="V52" s="21"/>
    </row>
    <row r="53" spans="2:22" ht="16.3" customHeight="1" x14ac:dyDescent="0.3">
      <c r="C53" t="s">
        <v>326</v>
      </c>
      <c r="D53" s="268">
        <v>7615</v>
      </c>
      <c r="E53" s="272"/>
      <c r="F53" s="272"/>
      <c r="G53" s="268"/>
      <c r="I53" t="s">
        <v>326</v>
      </c>
      <c r="J53" s="268">
        <v>1146</v>
      </c>
      <c r="K53" s="272"/>
      <c r="L53" s="272"/>
      <c r="M53" s="268"/>
      <c r="O53" t="s">
        <v>326</v>
      </c>
      <c r="P53" s="268">
        <v>98</v>
      </c>
      <c r="Q53" s="272"/>
      <c r="R53" s="272"/>
      <c r="T53" s="21"/>
      <c r="U53" s="277"/>
      <c r="V53" s="21"/>
    </row>
    <row r="54" spans="2:22" ht="16.3" customHeight="1" x14ac:dyDescent="0.3">
      <c r="B54" s="639"/>
      <c r="C54" s="269"/>
      <c r="D54" s="640"/>
      <c r="E54" s="640"/>
      <c r="G54" s="268"/>
      <c r="H54" s="639"/>
      <c r="I54" s="269"/>
      <c r="J54" s="640"/>
      <c r="K54" s="640"/>
      <c r="M54" s="268"/>
      <c r="N54" s="639"/>
      <c r="O54" s="269"/>
      <c r="P54" s="640"/>
      <c r="Q54" s="640"/>
      <c r="T54" s="21"/>
      <c r="U54" s="277"/>
      <c r="V54" s="21"/>
    </row>
    <row r="55" spans="2:22" ht="16.3" customHeight="1" x14ac:dyDescent="0.3">
      <c r="B55" s="305" t="s">
        <v>252</v>
      </c>
      <c r="C55" s="269"/>
      <c r="D55" s="640"/>
      <c r="E55" s="640"/>
      <c r="G55" s="268"/>
      <c r="H55" s="305" t="s">
        <v>252</v>
      </c>
      <c r="I55" s="269"/>
      <c r="J55" s="640"/>
      <c r="K55" s="640"/>
      <c r="M55" s="268"/>
      <c r="N55" s="305" t="s">
        <v>252</v>
      </c>
      <c r="O55" s="269"/>
      <c r="P55" s="640"/>
      <c r="Q55" s="640"/>
      <c r="T55" s="21"/>
      <c r="U55" s="277"/>
      <c r="V55" s="21"/>
    </row>
    <row r="56" spans="2:22" ht="16.3" customHeight="1" x14ac:dyDescent="0.3">
      <c r="B56" s="639" t="s">
        <v>209</v>
      </c>
      <c r="C56" s="639" t="s">
        <v>208</v>
      </c>
      <c r="D56" s="639" t="s">
        <v>204</v>
      </c>
      <c r="E56" s="639" t="s">
        <v>210</v>
      </c>
      <c r="F56" s="639" t="s">
        <v>211</v>
      </c>
      <c r="G56" s="268"/>
      <c r="H56" s="639" t="s">
        <v>209</v>
      </c>
      <c r="I56" s="639" t="s">
        <v>208</v>
      </c>
      <c r="J56" s="639" t="s">
        <v>204</v>
      </c>
      <c r="K56" s="639" t="s">
        <v>210</v>
      </c>
      <c r="L56" s="639" t="s">
        <v>211</v>
      </c>
      <c r="M56" s="268"/>
      <c r="N56" s="639" t="s">
        <v>209</v>
      </c>
      <c r="O56" s="639" t="s">
        <v>208</v>
      </c>
      <c r="P56" s="639" t="s">
        <v>204</v>
      </c>
      <c r="Q56" s="639" t="s">
        <v>210</v>
      </c>
      <c r="R56" s="639" t="s">
        <v>211</v>
      </c>
      <c r="T56" s="21"/>
      <c r="U56" s="277"/>
      <c r="V56" s="21"/>
    </row>
    <row r="57" spans="2:22" ht="16.3" customHeight="1" x14ac:dyDescent="0.3">
      <c r="B57" s="298" t="s">
        <v>134</v>
      </c>
      <c r="C57" t="s">
        <v>325</v>
      </c>
      <c r="D57" s="268">
        <v>451776</v>
      </c>
      <c r="E57" s="268">
        <v>-21708</v>
      </c>
      <c r="F57" s="306">
        <v>-4.5847378158501706E-2</v>
      </c>
      <c r="G57" s="268"/>
      <c r="H57" s="298" t="s">
        <v>134</v>
      </c>
      <c r="I57" t="s">
        <v>325</v>
      </c>
      <c r="J57" s="268">
        <v>195368</v>
      </c>
      <c r="K57" s="268">
        <v>41355</v>
      </c>
      <c r="L57" s="306">
        <v>0.26851629407907129</v>
      </c>
      <c r="M57" s="268"/>
      <c r="N57" s="298" t="s">
        <v>134</v>
      </c>
      <c r="O57" t="s">
        <v>325</v>
      </c>
      <c r="P57" s="268">
        <v>109065</v>
      </c>
      <c r="Q57" s="268">
        <v>-895</v>
      </c>
      <c r="R57" s="306">
        <v>-8.1393233903237494E-3</v>
      </c>
      <c r="T57" s="21"/>
      <c r="U57" s="277"/>
      <c r="V57" s="21"/>
    </row>
    <row r="58" spans="2:22" ht="16.3" customHeight="1" x14ac:dyDescent="0.3">
      <c r="C58" t="s">
        <v>326</v>
      </c>
      <c r="D58" s="268">
        <v>473484</v>
      </c>
      <c r="E58" s="272"/>
      <c r="F58" s="272"/>
      <c r="G58" s="268"/>
      <c r="I58" t="s">
        <v>326</v>
      </c>
      <c r="J58" s="268">
        <v>154013</v>
      </c>
      <c r="K58" s="272"/>
      <c r="L58" s="272"/>
      <c r="M58" s="268"/>
      <c r="O58" t="s">
        <v>326</v>
      </c>
      <c r="P58" s="268">
        <v>109960</v>
      </c>
      <c r="Q58" s="272"/>
      <c r="R58" s="272"/>
      <c r="T58" s="21"/>
      <c r="U58" s="277"/>
      <c r="V58" s="21"/>
    </row>
    <row r="59" spans="2:22" ht="16.3" customHeight="1" x14ac:dyDescent="0.3">
      <c r="B59" s="3" t="s">
        <v>79</v>
      </c>
      <c r="C59" t="s">
        <v>325</v>
      </c>
      <c r="D59" s="268">
        <v>21994</v>
      </c>
      <c r="E59" s="268">
        <v>-54134</v>
      </c>
      <c r="F59" s="306">
        <v>-0.71109184531315672</v>
      </c>
      <c r="G59" s="268"/>
      <c r="H59" s="3" t="s">
        <v>79</v>
      </c>
      <c r="I59" t="s">
        <v>325</v>
      </c>
      <c r="J59" s="268">
        <v>23869</v>
      </c>
      <c r="K59" s="268">
        <v>-1385</v>
      </c>
      <c r="L59" s="306">
        <v>-5.4842797180644665E-2</v>
      </c>
      <c r="M59" s="268"/>
      <c r="N59" s="3" t="s">
        <v>79</v>
      </c>
      <c r="O59" t="s">
        <v>325</v>
      </c>
      <c r="P59" s="268">
        <v>3294</v>
      </c>
      <c r="Q59" s="268">
        <v>-6452</v>
      </c>
      <c r="R59" s="306">
        <v>-0.6620151857172174</v>
      </c>
      <c r="T59" s="21"/>
      <c r="U59" s="277"/>
      <c r="V59" s="21"/>
    </row>
    <row r="60" spans="2:22" ht="16.3" customHeight="1" x14ac:dyDescent="0.3">
      <c r="C60" t="s">
        <v>326</v>
      </c>
      <c r="D60" s="268">
        <v>76128</v>
      </c>
      <c r="E60" s="272"/>
      <c r="F60" s="272"/>
      <c r="G60" s="268"/>
      <c r="I60" t="s">
        <v>326</v>
      </c>
      <c r="J60" s="268">
        <v>25254</v>
      </c>
      <c r="K60" s="272"/>
      <c r="L60" s="272"/>
      <c r="M60" s="268"/>
      <c r="O60" t="s">
        <v>326</v>
      </c>
      <c r="P60" s="268">
        <v>9746</v>
      </c>
      <c r="Q60" s="272"/>
      <c r="R60" s="272"/>
      <c r="T60" s="21"/>
      <c r="U60" s="277"/>
      <c r="V60" s="21"/>
    </row>
    <row r="61" spans="2:22" ht="16.3" customHeight="1" x14ac:dyDescent="0.3">
      <c r="B61" s="305"/>
      <c r="C61" s="269"/>
      <c r="D61" s="640"/>
      <c r="E61" s="640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T61" s="21"/>
      <c r="U61" s="277"/>
      <c r="V61" s="21"/>
    </row>
    <row r="62" spans="2:22" ht="16.3" customHeight="1" x14ac:dyDescent="0.3">
      <c r="B62" s="305"/>
      <c r="C62" s="269"/>
      <c r="D62" s="640"/>
      <c r="E62" s="640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T62" s="21"/>
      <c r="U62" s="277"/>
      <c r="V62" s="21"/>
    </row>
    <row r="63" spans="2:22" ht="16.3" customHeight="1" x14ac:dyDescent="0.3">
      <c r="B63" s="274" t="s">
        <v>215</v>
      </c>
      <c r="C63" s="274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T63" s="21"/>
      <c r="U63" s="277"/>
      <c r="V63" s="21"/>
    </row>
    <row r="64" spans="2:22" ht="16.3" customHeight="1" x14ac:dyDescent="0.3">
      <c r="B64" s="294" t="s">
        <v>250</v>
      </c>
      <c r="C64" s="294"/>
      <c r="D64" s="294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T64" s="21"/>
      <c r="U64" s="277"/>
      <c r="V64" s="21"/>
    </row>
    <row r="65" spans="2:22" ht="16.3" customHeight="1" x14ac:dyDescent="0.3">
      <c r="B65" s="270" t="s">
        <v>134</v>
      </c>
      <c r="C65" s="270"/>
      <c r="D65" s="270"/>
      <c r="E65" s="21"/>
      <c r="T65" s="21"/>
      <c r="U65" s="277"/>
      <c r="V65" s="21"/>
    </row>
    <row r="66" spans="2:22" ht="16.3" customHeight="1" x14ac:dyDescent="0.3">
      <c r="B66" s="639" t="s">
        <v>207</v>
      </c>
      <c r="C66" s="639" t="s">
        <v>204</v>
      </c>
      <c r="D66" s="639" t="s">
        <v>205</v>
      </c>
      <c r="E66" s="639" t="s">
        <v>206</v>
      </c>
      <c r="G66" s="389" t="s">
        <v>71</v>
      </c>
      <c r="H66" s="389" t="s">
        <v>127</v>
      </c>
      <c r="I66" s="389" t="s">
        <v>128</v>
      </c>
      <c r="J66" s="389" t="s">
        <v>129</v>
      </c>
      <c r="K66" s="389" t="s">
        <v>130</v>
      </c>
      <c r="L66" s="389" t="s">
        <v>131</v>
      </c>
      <c r="M66" s="389" t="s">
        <v>132</v>
      </c>
      <c r="N66" s="389" t="s">
        <v>133</v>
      </c>
      <c r="O66" s="389" t="s">
        <v>134</v>
      </c>
      <c r="P66" s="389" t="s">
        <v>135</v>
      </c>
      <c r="Q66" s="389" t="s">
        <v>136</v>
      </c>
      <c r="R66" s="389" t="s">
        <v>137</v>
      </c>
      <c r="T66" s="21"/>
      <c r="U66" s="277"/>
      <c r="V66" s="21"/>
    </row>
    <row r="67" spans="2:22" ht="16.3" customHeight="1" x14ac:dyDescent="0.3">
      <c r="B67" s="639" t="s">
        <v>325</v>
      </c>
      <c r="C67" s="269">
        <v>3475</v>
      </c>
      <c r="D67" s="269">
        <v>-41</v>
      </c>
      <c r="E67" s="307">
        <v>-1.1660978384527843E-2</v>
      </c>
      <c r="G67" s="268">
        <v>297</v>
      </c>
      <c r="H67" s="268">
        <v>698</v>
      </c>
      <c r="I67" s="268">
        <v>1111</v>
      </c>
      <c r="J67" s="268">
        <v>1424</v>
      </c>
      <c r="K67" s="268">
        <v>1810</v>
      </c>
      <c r="L67" s="268">
        <v>2327</v>
      </c>
      <c r="M67" s="268">
        <v>2774</v>
      </c>
      <c r="N67" s="268">
        <v>2984</v>
      </c>
      <c r="O67" s="268">
        <v>3475</v>
      </c>
      <c r="P67" s="268">
        <v>0</v>
      </c>
      <c r="Q67" s="268">
        <v>0</v>
      </c>
      <c r="R67" s="268">
        <v>0</v>
      </c>
      <c r="T67" s="21"/>
      <c r="U67" s="277"/>
      <c r="V67" s="21"/>
    </row>
    <row r="68" spans="2:22" ht="16.3" customHeight="1" x14ac:dyDescent="0.3">
      <c r="B68" s="639" t="s">
        <v>326</v>
      </c>
      <c r="C68" s="269">
        <v>3516</v>
      </c>
      <c r="D68" s="272"/>
      <c r="E68" s="272"/>
      <c r="G68" s="268">
        <v>376</v>
      </c>
      <c r="H68" s="268">
        <v>814</v>
      </c>
      <c r="I68" s="268">
        <v>1284</v>
      </c>
      <c r="J68" s="268">
        <v>1328</v>
      </c>
      <c r="K68" s="268">
        <v>1715</v>
      </c>
      <c r="L68" s="268">
        <v>2231</v>
      </c>
      <c r="M68" s="268">
        <v>2728</v>
      </c>
      <c r="N68" s="268">
        <v>3009</v>
      </c>
      <c r="O68" s="268">
        <v>3516</v>
      </c>
      <c r="P68" s="268">
        <v>0</v>
      </c>
      <c r="Q68" s="268">
        <v>0</v>
      </c>
      <c r="R68" s="268">
        <v>0</v>
      </c>
      <c r="T68" s="21"/>
      <c r="U68" s="277"/>
      <c r="V68" s="21"/>
    </row>
    <row r="69" spans="2:22" ht="16.3" customHeight="1" x14ac:dyDescent="0.3">
      <c r="B69" s="639"/>
      <c r="C69" s="269"/>
      <c r="D69" s="640"/>
      <c r="E69" s="640"/>
      <c r="F69" s="291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T69" s="21"/>
      <c r="U69" s="277"/>
      <c r="V69" s="21"/>
    </row>
    <row r="70" spans="2:22" ht="16.3" customHeight="1" x14ac:dyDescent="0.3">
      <c r="B70" s="270" t="s">
        <v>79</v>
      </c>
      <c r="C70" s="270"/>
      <c r="D70" s="270"/>
      <c r="E70" s="21"/>
      <c r="T70" s="21"/>
      <c r="U70" s="277"/>
      <c r="V70" s="21"/>
    </row>
    <row r="71" spans="2:22" ht="16.3" customHeight="1" x14ac:dyDescent="0.3">
      <c r="B71" s="639" t="s">
        <v>207</v>
      </c>
      <c r="C71" s="639" t="s">
        <v>204</v>
      </c>
      <c r="D71" s="639" t="s">
        <v>205</v>
      </c>
      <c r="E71" s="639" t="s">
        <v>206</v>
      </c>
      <c r="G71" s="389" t="s">
        <v>71</v>
      </c>
      <c r="H71" s="389" t="s">
        <v>143</v>
      </c>
      <c r="I71" s="389" t="s">
        <v>73</v>
      </c>
      <c r="J71" s="389" t="s">
        <v>74</v>
      </c>
      <c r="K71" s="389" t="s">
        <v>75</v>
      </c>
      <c r="L71" s="389" t="s">
        <v>76</v>
      </c>
      <c r="M71" s="389" t="s">
        <v>77</v>
      </c>
      <c r="N71" s="389" t="s">
        <v>78</v>
      </c>
      <c r="O71" s="389" t="s">
        <v>79</v>
      </c>
      <c r="P71" s="389" t="s">
        <v>80</v>
      </c>
      <c r="Q71" s="389" t="s">
        <v>81</v>
      </c>
      <c r="R71" s="389" t="s">
        <v>82</v>
      </c>
      <c r="T71" s="21"/>
      <c r="U71" s="277"/>
      <c r="V71" s="21"/>
    </row>
    <row r="72" spans="2:22" ht="16.3" customHeight="1" x14ac:dyDescent="0.3">
      <c r="B72" s="639" t="s">
        <v>325</v>
      </c>
      <c r="C72" s="269">
        <v>491</v>
      </c>
      <c r="D72" s="269">
        <v>-16</v>
      </c>
      <c r="E72" s="307">
        <v>-3.1558185404339301E-2</v>
      </c>
      <c r="G72" s="268">
        <v>297</v>
      </c>
      <c r="H72" s="268">
        <v>401</v>
      </c>
      <c r="I72" s="268">
        <v>413</v>
      </c>
      <c r="J72" s="268">
        <v>313</v>
      </c>
      <c r="K72" s="268">
        <v>386</v>
      </c>
      <c r="L72" s="268">
        <v>517</v>
      </c>
      <c r="M72" s="268">
        <v>447</v>
      </c>
      <c r="N72" s="268">
        <v>210</v>
      </c>
      <c r="O72" s="268">
        <v>491</v>
      </c>
      <c r="P72" s="268">
        <v>0</v>
      </c>
      <c r="Q72" s="268">
        <v>0</v>
      </c>
      <c r="R72" s="268">
        <v>0</v>
      </c>
      <c r="T72" s="21"/>
      <c r="U72" s="277"/>
      <c r="V72" s="21"/>
    </row>
    <row r="73" spans="2:22" ht="16.3" customHeight="1" x14ac:dyDescent="0.3">
      <c r="B73" s="639" t="s">
        <v>326</v>
      </c>
      <c r="C73" s="269">
        <v>507</v>
      </c>
      <c r="D73" s="272"/>
      <c r="E73" s="272"/>
      <c r="G73" s="268">
        <v>376</v>
      </c>
      <c r="H73" s="268">
        <v>438</v>
      </c>
      <c r="I73" s="268">
        <v>470</v>
      </c>
      <c r="J73" s="268">
        <v>44</v>
      </c>
      <c r="K73" s="268">
        <v>387</v>
      </c>
      <c r="L73" s="268">
        <v>516</v>
      </c>
      <c r="M73" s="268">
        <v>497</v>
      </c>
      <c r="N73" s="268">
        <v>281</v>
      </c>
      <c r="O73" s="268">
        <v>507</v>
      </c>
      <c r="P73" s="268">
        <v>0</v>
      </c>
      <c r="Q73" s="268">
        <v>0</v>
      </c>
      <c r="R73" s="268">
        <v>0</v>
      </c>
      <c r="T73" s="21"/>
      <c r="U73" s="277"/>
      <c r="V73" s="21"/>
    </row>
    <row r="74" spans="2:22" ht="16.3" customHeight="1" x14ac:dyDescent="0.3">
      <c r="B74" s="639"/>
      <c r="C74" s="269"/>
      <c r="D74" s="640"/>
      <c r="E74" s="640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T74" s="21"/>
      <c r="U74" s="277"/>
      <c r="V74" s="21"/>
    </row>
    <row r="75" spans="2:22" ht="16.3" customHeight="1" x14ac:dyDescent="0.3">
      <c r="B75" s="296" t="s">
        <v>251</v>
      </c>
      <c r="C75" s="296"/>
      <c r="D75" s="296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T75" s="21"/>
      <c r="U75" s="277"/>
      <c r="V75" s="21"/>
    </row>
    <row r="76" spans="2:22" ht="16.3" customHeight="1" x14ac:dyDescent="0.3">
      <c r="B76" s="270" t="s">
        <v>134</v>
      </c>
      <c r="C76" s="270"/>
      <c r="D76" s="270"/>
      <c r="E76" s="21"/>
      <c r="T76" s="21"/>
      <c r="U76" s="277"/>
      <c r="V76" s="21"/>
    </row>
    <row r="77" spans="2:22" x14ac:dyDescent="0.3">
      <c r="B77" s="639" t="s">
        <v>207</v>
      </c>
      <c r="C77" s="639" t="s">
        <v>204</v>
      </c>
      <c r="D77" s="639" t="s">
        <v>205</v>
      </c>
      <c r="E77" s="639" t="s">
        <v>206</v>
      </c>
      <c r="G77" s="389" t="s">
        <v>71</v>
      </c>
      <c r="H77" s="389" t="s">
        <v>127</v>
      </c>
      <c r="I77" s="389" t="s">
        <v>128</v>
      </c>
      <c r="J77" s="389" t="s">
        <v>129</v>
      </c>
      <c r="K77" s="389" t="s">
        <v>130</v>
      </c>
      <c r="L77" s="389" t="s">
        <v>131</v>
      </c>
      <c r="M77" s="389" t="s">
        <v>132</v>
      </c>
      <c r="N77" s="389" t="s">
        <v>133</v>
      </c>
      <c r="O77" s="389" t="s">
        <v>134</v>
      </c>
      <c r="P77" s="389" t="s">
        <v>135</v>
      </c>
      <c r="Q77" s="389" t="s">
        <v>136</v>
      </c>
      <c r="R77" s="389" t="s">
        <v>137</v>
      </c>
    </row>
    <row r="78" spans="2:22" x14ac:dyDescent="0.3">
      <c r="B78" s="639" t="s">
        <v>325</v>
      </c>
      <c r="C78" s="269">
        <v>401</v>
      </c>
      <c r="D78" s="269">
        <v>-258</v>
      </c>
      <c r="E78" s="307">
        <v>-0.39150227617602429</v>
      </c>
      <c r="G78" s="268">
        <v>60</v>
      </c>
      <c r="H78" s="268">
        <v>130</v>
      </c>
      <c r="I78" s="268">
        <v>148</v>
      </c>
      <c r="J78" s="268">
        <v>220</v>
      </c>
      <c r="K78" s="268">
        <v>262</v>
      </c>
      <c r="L78" s="268">
        <v>337</v>
      </c>
      <c r="M78" s="268">
        <v>370</v>
      </c>
      <c r="N78" s="268">
        <v>386</v>
      </c>
      <c r="O78" s="268">
        <v>401</v>
      </c>
      <c r="P78" s="268">
        <v>0</v>
      </c>
      <c r="Q78" s="268">
        <v>0</v>
      </c>
      <c r="R78" s="268">
        <v>0</v>
      </c>
    </row>
    <row r="79" spans="2:22" x14ac:dyDescent="0.3">
      <c r="B79" s="639" t="s">
        <v>326</v>
      </c>
      <c r="C79" s="269">
        <v>659</v>
      </c>
      <c r="D79" s="272"/>
      <c r="E79" s="272"/>
      <c r="G79" s="268">
        <v>26</v>
      </c>
      <c r="H79" s="268">
        <v>123</v>
      </c>
      <c r="I79" s="268">
        <v>209</v>
      </c>
      <c r="J79" s="268">
        <v>249</v>
      </c>
      <c r="K79" s="268">
        <v>305</v>
      </c>
      <c r="L79" s="268">
        <v>402</v>
      </c>
      <c r="M79" s="268">
        <v>505</v>
      </c>
      <c r="N79" s="268">
        <v>571</v>
      </c>
      <c r="O79" s="268">
        <v>659</v>
      </c>
      <c r="P79" s="268">
        <v>0</v>
      </c>
      <c r="Q79" s="268">
        <v>0</v>
      </c>
      <c r="R79" s="268">
        <v>0</v>
      </c>
    </row>
    <row r="80" spans="2:22" x14ac:dyDescent="0.3">
      <c r="B80" s="639"/>
      <c r="C80" s="269"/>
      <c r="D80" s="640"/>
      <c r="E80" s="640"/>
      <c r="F80" s="291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</row>
    <row r="81" spans="2:18" x14ac:dyDescent="0.3">
      <c r="B81" s="270" t="s">
        <v>79</v>
      </c>
      <c r="C81" s="270"/>
      <c r="D81" s="270"/>
      <c r="E81" s="21"/>
    </row>
    <row r="82" spans="2:18" x14ac:dyDescent="0.3">
      <c r="B82" s="639" t="s">
        <v>207</v>
      </c>
      <c r="C82" s="639" t="s">
        <v>204</v>
      </c>
      <c r="D82" s="639" t="s">
        <v>205</v>
      </c>
      <c r="E82" s="639" t="s">
        <v>206</v>
      </c>
      <c r="G82" s="389" t="s">
        <v>71</v>
      </c>
      <c r="H82" s="389" t="s">
        <v>143</v>
      </c>
      <c r="I82" s="389" t="s">
        <v>73</v>
      </c>
      <c r="J82" s="389" t="s">
        <v>74</v>
      </c>
      <c r="K82" s="389" t="s">
        <v>75</v>
      </c>
      <c r="L82" s="389" t="s">
        <v>76</v>
      </c>
      <c r="M82" s="389" t="s">
        <v>77</v>
      </c>
      <c r="N82" s="389" t="s">
        <v>78</v>
      </c>
      <c r="O82" s="389" t="s">
        <v>79</v>
      </c>
      <c r="P82" s="389" t="s">
        <v>80</v>
      </c>
      <c r="Q82" s="389" t="s">
        <v>81</v>
      </c>
      <c r="R82" s="389" t="s">
        <v>82</v>
      </c>
    </row>
    <row r="83" spans="2:18" x14ac:dyDescent="0.3">
      <c r="B83" s="639" t="s">
        <v>325</v>
      </c>
      <c r="C83" s="269">
        <v>15</v>
      </c>
      <c r="D83" s="269">
        <v>-73</v>
      </c>
      <c r="E83" s="307">
        <v>-0.82954545454545459</v>
      </c>
      <c r="G83" s="268">
        <v>60</v>
      </c>
      <c r="H83" s="268">
        <v>70</v>
      </c>
      <c r="I83" s="268">
        <v>18</v>
      </c>
      <c r="J83" s="268">
        <v>72</v>
      </c>
      <c r="K83" s="268">
        <v>42</v>
      </c>
      <c r="L83" s="268">
        <v>75</v>
      </c>
      <c r="M83" s="268">
        <v>33</v>
      </c>
      <c r="N83" s="268">
        <v>16</v>
      </c>
      <c r="O83" s="268">
        <v>15</v>
      </c>
      <c r="P83" s="268">
        <v>0</v>
      </c>
      <c r="Q83" s="268">
        <v>0</v>
      </c>
      <c r="R83" s="268">
        <v>0</v>
      </c>
    </row>
    <row r="84" spans="2:18" x14ac:dyDescent="0.3">
      <c r="B84" s="639" t="s">
        <v>326</v>
      </c>
      <c r="C84" s="269">
        <v>88</v>
      </c>
      <c r="D84" s="272"/>
      <c r="E84" s="272"/>
      <c r="G84" s="268">
        <v>26</v>
      </c>
      <c r="H84" s="268">
        <v>97</v>
      </c>
      <c r="I84" s="268">
        <v>86</v>
      </c>
      <c r="J84" s="268">
        <v>40</v>
      </c>
      <c r="K84" s="268">
        <v>56</v>
      </c>
      <c r="L84" s="268">
        <v>97</v>
      </c>
      <c r="M84" s="268">
        <v>103</v>
      </c>
      <c r="N84" s="268">
        <v>66</v>
      </c>
      <c r="O84" s="268">
        <v>88</v>
      </c>
      <c r="P84" s="268">
        <v>0</v>
      </c>
      <c r="Q84" s="268">
        <v>0</v>
      </c>
      <c r="R84" s="268">
        <v>0</v>
      </c>
    </row>
    <row r="85" spans="2:18" x14ac:dyDescent="0.3">
      <c r="B85" s="639"/>
      <c r="C85" s="269"/>
      <c r="D85" s="640"/>
      <c r="E85" s="640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</row>
    <row r="86" spans="2:18" x14ac:dyDescent="0.3">
      <c r="B86" s="296" t="s">
        <v>252</v>
      </c>
      <c r="C86" s="296"/>
      <c r="D86" s="296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</row>
    <row r="87" spans="2:18" x14ac:dyDescent="0.3">
      <c r="B87" s="270" t="s">
        <v>134</v>
      </c>
      <c r="C87" s="270"/>
      <c r="D87" s="270"/>
      <c r="E87" s="21"/>
    </row>
    <row r="88" spans="2:18" x14ac:dyDescent="0.3">
      <c r="B88" s="639" t="s">
        <v>207</v>
      </c>
      <c r="C88" s="639" t="s">
        <v>204</v>
      </c>
      <c r="D88" s="639" t="s">
        <v>205</v>
      </c>
      <c r="E88" s="639" t="s">
        <v>206</v>
      </c>
      <c r="G88" s="389" t="s">
        <v>71</v>
      </c>
      <c r="H88" s="389" t="s">
        <v>127</v>
      </c>
      <c r="I88" s="389" t="s">
        <v>128</v>
      </c>
      <c r="J88" s="389" t="s">
        <v>129</v>
      </c>
      <c r="K88" s="389" t="s">
        <v>130</v>
      </c>
      <c r="L88" s="389" t="s">
        <v>131</v>
      </c>
      <c r="M88" s="389" t="s">
        <v>132</v>
      </c>
      <c r="N88" s="389" t="s">
        <v>133</v>
      </c>
      <c r="O88" s="389" t="s">
        <v>134</v>
      </c>
      <c r="P88" s="389" t="s">
        <v>135</v>
      </c>
      <c r="Q88" s="389" t="s">
        <v>136</v>
      </c>
      <c r="R88" s="389" t="s">
        <v>137</v>
      </c>
    </row>
    <row r="89" spans="2:18" x14ac:dyDescent="0.3">
      <c r="B89" s="639" t="s">
        <v>325</v>
      </c>
      <c r="C89" s="269">
        <v>3179</v>
      </c>
      <c r="D89" s="269">
        <v>275</v>
      </c>
      <c r="E89" s="307">
        <v>9.4696969696969724E-2</v>
      </c>
      <c r="G89" s="268">
        <v>169</v>
      </c>
      <c r="H89" s="268">
        <v>506</v>
      </c>
      <c r="I89" s="268">
        <v>935</v>
      </c>
      <c r="J89" s="268">
        <v>1115</v>
      </c>
      <c r="K89" s="268">
        <v>1458</v>
      </c>
      <c r="L89" s="268">
        <v>1959</v>
      </c>
      <c r="M89" s="268">
        <v>2431</v>
      </c>
      <c r="N89" s="268">
        <v>2654</v>
      </c>
      <c r="O89" s="268">
        <v>3179</v>
      </c>
      <c r="P89" s="268">
        <v>0</v>
      </c>
      <c r="Q89" s="268">
        <v>0</v>
      </c>
      <c r="R89" s="268">
        <v>0</v>
      </c>
    </row>
    <row r="90" spans="2:18" x14ac:dyDescent="0.3">
      <c r="B90" s="639" t="s">
        <v>326</v>
      </c>
      <c r="C90" s="269">
        <v>2904</v>
      </c>
      <c r="D90" s="272"/>
      <c r="E90" s="272"/>
      <c r="G90" s="268">
        <v>254</v>
      </c>
      <c r="H90" s="268">
        <v>610</v>
      </c>
      <c r="I90" s="268">
        <v>990</v>
      </c>
      <c r="J90" s="268">
        <v>1090</v>
      </c>
      <c r="K90" s="268">
        <v>1316</v>
      </c>
      <c r="L90" s="268">
        <v>1789</v>
      </c>
      <c r="M90" s="268">
        <v>2284</v>
      </c>
      <c r="N90" s="268">
        <v>2479</v>
      </c>
      <c r="O90" s="268">
        <v>2904</v>
      </c>
      <c r="P90" s="268">
        <v>0</v>
      </c>
      <c r="Q90" s="268">
        <v>0</v>
      </c>
      <c r="R90" s="268">
        <v>0</v>
      </c>
    </row>
    <row r="91" spans="2:18" x14ac:dyDescent="0.3">
      <c r="B91" s="639"/>
      <c r="C91" s="269"/>
      <c r="D91" s="640"/>
      <c r="E91" s="640"/>
      <c r="F91" s="291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</row>
    <row r="92" spans="2:18" x14ac:dyDescent="0.3">
      <c r="B92" s="270" t="s">
        <v>79</v>
      </c>
      <c r="C92" s="270"/>
      <c r="D92" s="270"/>
      <c r="E92" s="21"/>
    </row>
    <row r="93" spans="2:18" x14ac:dyDescent="0.3">
      <c r="B93" s="639" t="s">
        <v>207</v>
      </c>
      <c r="C93" s="639" t="s">
        <v>204</v>
      </c>
      <c r="D93" s="639" t="s">
        <v>205</v>
      </c>
      <c r="E93" s="639" t="s">
        <v>206</v>
      </c>
      <c r="G93" s="389" t="s">
        <v>71</v>
      </c>
      <c r="H93" s="389" t="s">
        <v>143</v>
      </c>
      <c r="I93" s="389" t="s">
        <v>73</v>
      </c>
      <c r="J93" s="389" t="s">
        <v>74</v>
      </c>
      <c r="K93" s="389" t="s">
        <v>75</v>
      </c>
      <c r="L93" s="389" t="s">
        <v>76</v>
      </c>
      <c r="M93" s="389" t="s">
        <v>77</v>
      </c>
      <c r="N93" s="389" t="s">
        <v>78</v>
      </c>
      <c r="O93" s="389" t="s">
        <v>79</v>
      </c>
      <c r="P93" s="389" t="s">
        <v>80</v>
      </c>
      <c r="Q93" s="389" t="s">
        <v>81</v>
      </c>
      <c r="R93" s="389" t="s">
        <v>82</v>
      </c>
    </row>
    <row r="94" spans="2:18" x14ac:dyDescent="0.3">
      <c r="B94" s="639" t="s">
        <v>325</v>
      </c>
      <c r="C94" s="269">
        <v>525</v>
      </c>
      <c r="D94" s="269">
        <v>100</v>
      </c>
      <c r="E94" s="307">
        <v>0.23529411764705888</v>
      </c>
      <c r="G94" s="268">
        <v>169</v>
      </c>
      <c r="H94" s="268">
        <v>337</v>
      </c>
      <c r="I94" s="268">
        <v>429</v>
      </c>
      <c r="J94" s="268">
        <v>180</v>
      </c>
      <c r="K94" s="268">
        <v>343</v>
      </c>
      <c r="L94" s="268">
        <v>501</v>
      </c>
      <c r="M94" s="268">
        <v>472</v>
      </c>
      <c r="N94" s="268">
        <v>223</v>
      </c>
      <c r="O94" s="268">
        <v>525</v>
      </c>
      <c r="P94" s="268">
        <v>0</v>
      </c>
      <c r="Q94" s="268">
        <v>0</v>
      </c>
      <c r="R94" s="268">
        <v>0</v>
      </c>
    </row>
    <row r="95" spans="2:18" x14ac:dyDescent="0.3">
      <c r="B95" s="639" t="s">
        <v>326</v>
      </c>
      <c r="C95" s="269">
        <v>425</v>
      </c>
      <c r="D95" s="272"/>
      <c r="E95" s="272"/>
      <c r="G95" s="268">
        <v>254</v>
      </c>
      <c r="H95" s="268">
        <v>356</v>
      </c>
      <c r="I95" s="268">
        <v>380</v>
      </c>
      <c r="J95" s="268">
        <v>100</v>
      </c>
      <c r="K95" s="268">
        <v>226</v>
      </c>
      <c r="L95" s="268">
        <v>473</v>
      </c>
      <c r="M95" s="268">
        <v>495</v>
      </c>
      <c r="N95" s="268">
        <v>195</v>
      </c>
      <c r="O95" s="268">
        <v>425</v>
      </c>
      <c r="P95" s="268">
        <v>0</v>
      </c>
      <c r="Q95" s="268">
        <v>0</v>
      </c>
      <c r="R95" s="268">
        <v>0</v>
      </c>
    </row>
    <row r="96" spans="2:18" x14ac:dyDescent="0.3">
      <c r="B96" s="639"/>
      <c r="C96" s="269"/>
      <c r="D96" s="640"/>
      <c r="E96" s="640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</row>
    <row r="97" spans="2:18" x14ac:dyDescent="0.3">
      <c r="B97" s="300" t="s">
        <v>253</v>
      </c>
      <c r="C97" s="301"/>
      <c r="D97" s="302"/>
      <c r="E97" s="302"/>
      <c r="F97" s="297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</row>
    <row r="98" spans="2:18" x14ac:dyDescent="0.3">
      <c r="B98" s="275" t="s">
        <v>213</v>
      </c>
      <c r="C98" s="275"/>
      <c r="H98" s="271" t="s">
        <v>214</v>
      </c>
      <c r="N98" s="271" t="s">
        <v>7</v>
      </c>
    </row>
    <row r="99" spans="2:18" x14ac:dyDescent="0.3">
      <c r="B99" s="304" t="s">
        <v>250</v>
      </c>
      <c r="C99" s="640"/>
      <c r="D99" s="640"/>
      <c r="E99" s="640"/>
      <c r="F99" s="640"/>
      <c r="G99" s="291"/>
      <c r="H99" s="304" t="s">
        <v>250</v>
      </c>
      <c r="I99" s="640"/>
      <c r="J99" s="640"/>
      <c r="K99" s="640"/>
      <c r="L99" s="640"/>
      <c r="M99" s="291"/>
      <c r="N99" s="304" t="s">
        <v>250</v>
      </c>
      <c r="O99" s="640"/>
      <c r="P99" s="640"/>
      <c r="Q99" s="640"/>
      <c r="R99" s="640"/>
    </row>
    <row r="100" spans="2:18" x14ac:dyDescent="0.3">
      <c r="B100" s="639" t="s">
        <v>209</v>
      </c>
      <c r="C100" s="639" t="s">
        <v>208</v>
      </c>
      <c r="D100" s="639" t="s">
        <v>204</v>
      </c>
      <c r="E100" s="639" t="s">
        <v>210</v>
      </c>
      <c r="F100" s="639" t="s">
        <v>211</v>
      </c>
      <c r="G100" s="291"/>
      <c r="H100" s="639" t="s">
        <v>209</v>
      </c>
      <c r="I100" s="639" t="s">
        <v>208</v>
      </c>
      <c r="J100" s="639" t="s">
        <v>204</v>
      </c>
      <c r="K100" s="639" t="s">
        <v>210</v>
      </c>
      <c r="L100" s="639" t="s">
        <v>211</v>
      </c>
      <c r="M100" s="291"/>
      <c r="N100" s="639" t="s">
        <v>209</v>
      </c>
      <c r="O100" s="639" t="s">
        <v>208</v>
      </c>
      <c r="P100" s="639" t="s">
        <v>204</v>
      </c>
      <c r="Q100" s="639" t="s">
        <v>210</v>
      </c>
      <c r="R100" s="639" t="s">
        <v>211</v>
      </c>
    </row>
    <row r="101" spans="2:18" x14ac:dyDescent="0.3">
      <c r="B101" s="298" t="s">
        <v>134</v>
      </c>
      <c r="C101" t="s">
        <v>325</v>
      </c>
      <c r="D101" s="268">
        <v>3157</v>
      </c>
      <c r="E101" s="268">
        <v>-36</v>
      </c>
      <c r="F101" s="306">
        <v>-1.1274663326025669E-2</v>
      </c>
      <c r="G101" s="291"/>
      <c r="H101" s="298" t="s">
        <v>134</v>
      </c>
      <c r="I101" t="s">
        <v>325</v>
      </c>
      <c r="J101" s="268">
        <v>302</v>
      </c>
      <c r="K101" s="268">
        <v>-3</v>
      </c>
      <c r="L101" s="306">
        <v>-9.8360655737704805E-3</v>
      </c>
      <c r="M101" s="291"/>
      <c r="N101" s="298" t="s">
        <v>134</v>
      </c>
      <c r="O101" t="s">
        <v>325</v>
      </c>
      <c r="P101" s="268">
        <v>16</v>
      </c>
      <c r="Q101" s="268">
        <v>-2</v>
      </c>
      <c r="R101" s="306">
        <v>-0.11111111111111116</v>
      </c>
    </row>
    <row r="102" spans="2:18" x14ac:dyDescent="0.3">
      <c r="C102" t="s">
        <v>326</v>
      </c>
      <c r="D102" s="268">
        <v>3193</v>
      </c>
      <c r="E102" s="272"/>
      <c r="F102" s="272"/>
      <c r="G102" s="291"/>
      <c r="I102" t="s">
        <v>326</v>
      </c>
      <c r="J102" s="268">
        <v>305</v>
      </c>
      <c r="K102" s="272"/>
      <c r="L102" s="272"/>
      <c r="M102" s="291"/>
      <c r="O102" t="s">
        <v>326</v>
      </c>
      <c r="P102" s="268">
        <v>18</v>
      </c>
      <c r="Q102" s="272"/>
      <c r="R102" s="272"/>
    </row>
    <row r="103" spans="2:18" x14ac:dyDescent="0.3">
      <c r="B103" s="3" t="s">
        <v>79</v>
      </c>
      <c r="C103" t="s">
        <v>325</v>
      </c>
      <c r="D103" s="268">
        <v>419</v>
      </c>
      <c r="E103" s="268">
        <v>-61</v>
      </c>
      <c r="F103" s="306">
        <v>-0.12708333333333333</v>
      </c>
      <c r="G103" s="291"/>
      <c r="H103" s="3" t="s">
        <v>79</v>
      </c>
      <c r="I103" t="s">
        <v>325</v>
      </c>
      <c r="J103" s="268">
        <v>69</v>
      </c>
      <c r="K103" s="268">
        <v>43</v>
      </c>
      <c r="L103" s="306">
        <v>1.6538461538461537</v>
      </c>
      <c r="M103" s="291"/>
      <c r="N103" s="3" t="s">
        <v>79</v>
      </c>
      <c r="O103" t="s">
        <v>325</v>
      </c>
      <c r="P103" s="268">
        <v>3</v>
      </c>
      <c r="Q103" s="268">
        <v>2</v>
      </c>
      <c r="R103" s="306">
        <v>2</v>
      </c>
    </row>
    <row r="104" spans="2:18" x14ac:dyDescent="0.3">
      <c r="C104" t="s">
        <v>326</v>
      </c>
      <c r="D104" s="268">
        <v>480</v>
      </c>
      <c r="E104" s="272"/>
      <c r="F104" s="272"/>
      <c r="G104" s="268"/>
      <c r="I104" t="s">
        <v>326</v>
      </c>
      <c r="J104" s="268">
        <v>26</v>
      </c>
      <c r="K104" s="272"/>
      <c r="L104" s="272"/>
      <c r="M104" s="268"/>
      <c r="O104" t="s">
        <v>326</v>
      </c>
      <c r="P104" s="268">
        <v>1</v>
      </c>
      <c r="Q104" s="272"/>
      <c r="R104" s="272"/>
    </row>
    <row r="105" spans="2:18" x14ac:dyDescent="0.3">
      <c r="B105" s="639"/>
      <c r="C105" s="269"/>
      <c r="D105" s="640"/>
      <c r="E105" s="640"/>
      <c r="G105" s="268"/>
      <c r="H105" s="639"/>
      <c r="I105" s="269"/>
      <c r="J105" s="640"/>
      <c r="K105" s="640"/>
      <c r="M105" s="268"/>
      <c r="N105" s="639"/>
      <c r="O105" s="269"/>
      <c r="P105" s="640"/>
      <c r="Q105" s="640"/>
    </row>
    <row r="106" spans="2:18" x14ac:dyDescent="0.3">
      <c r="B106" s="299" t="s">
        <v>254</v>
      </c>
      <c r="C106" s="269"/>
      <c r="D106" s="640"/>
      <c r="E106" s="640"/>
      <c r="G106" s="268"/>
      <c r="H106" s="299" t="s">
        <v>254</v>
      </c>
      <c r="I106" s="269"/>
      <c r="J106" s="640"/>
      <c r="K106" s="640"/>
      <c r="M106" s="268"/>
      <c r="N106" s="299" t="s">
        <v>254</v>
      </c>
      <c r="O106" s="269"/>
      <c r="P106" s="640"/>
      <c r="Q106" s="640"/>
    </row>
    <row r="107" spans="2:18" x14ac:dyDescent="0.3">
      <c r="B107" s="639" t="s">
        <v>209</v>
      </c>
      <c r="C107" s="639" t="s">
        <v>208</v>
      </c>
      <c r="D107" s="639" t="s">
        <v>204</v>
      </c>
      <c r="E107" s="639" t="s">
        <v>210</v>
      </c>
      <c r="F107" s="639" t="s">
        <v>211</v>
      </c>
      <c r="G107" s="268"/>
      <c r="H107" s="639" t="s">
        <v>209</v>
      </c>
      <c r="I107" s="639" t="s">
        <v>208</v>
      </c>
      <c r="J107" s="639" t="s">
        <v>204</v>
      </c>
      <c r="K107" s="639" t="s">
        <v>210</v>
      </c>
      <c r="L107" s="639" t="s">
        <v>211</v>
      </c>
      <c r="M107" s="268"/>
      <c r="N107" s="639" t="s">
        <v>209</v>
      </c>
      <c r="O107" s="639" t="s">
        <v>208</v>
      </c>
      <c r="P107" s="639" t="s">
        <v>204</v>
      </c>
      <c r="Q107" s="639" t="s">
        <v>210</v>
      </c>
      <c r="R107" s="639" t="s">
        <v>211</v>
      </c>
    </row>
    <row r="108" spans="2:18" x14ac:dyDescent="0.3">
      <c r="B108" s="298" t="s">
        <v>134</v>
      </c>
      <c r="C108" t="s">
        <v>325</v>
      </c>
      <c r="D108" s="268">
        <v>238</v>
      </c>
      <c r="E108" s="268">
        <v>-168</v>
      </c>
      <c r="F108" s="306">
        <v>-0.41379310344827591</v>
      </c>
      <c r="G108" s="268"/>
      <c r="H108" s="298" t="s">
        <v>134</v>
      </c>
      <c r="I108" t="s">
        <v>325</v>
      </c>
      <c r="J108" s="268">
        <v>141</v>
      </c>
      <c r="K108" s="268">
        <v>-112</v>
      </c>
      <c r="L108" s="306">
        <v>-0.44268774703557312</v>
      </c>
      <c r="M108" s="268"/>
      <c r="N108" s="298" t="s">
        <v>134</v>
      </c>
      <c r="O108" t="s">
        <v>325</v>
      </c>
      <c r="P108" s="268">
        <v>0</v>
      </c>
      <c r="Q108" s="268">
        <v>0</v>
      </c>
      <c r="R108" s="306">
        <v>0</v>
      </c>
    </row>
    <row r="109" spans="2:18" x14ac:dyDescent="0.3">
      <c r="C109" t="s">
        <v>326</v>
      </c>
      <c r="D109" s="268">
        <v>406</v>
      </c>
      <c r="E109" s="272"/>
      <c r="F109" s="272"/>
      <c r="G109" s="268"/>
      <c r="I109" t="s">
        <v>326</v>
      </c>
      <c r="J109" s="268">
        <v>253</v>
      </c>
      <c r="K109" s="272"/>
      <c r="L109" s="272"/>
      <c r="M109" s="268"/>
      <c r="O109" t="s">
        <v>326</v>
      </c>
      <c r="P109" s="268">
        <v>0</v>
      </c>
      <c r="Q109" s="272"/>
      <c r="R109" s="272"/>
    </row>
    <row r="110" spans="2:18" x14ac:dyDescent="0.3">
      <c r="B110" s="3" t="s">
        <v>79</v>
      </c>
      <c r="C110" t="s">
        <v>325</v>
      </c>
      <c r="D110" s="268">
        <v>13</v>
      </c>
      <c r="E110" s="268">
        <v>-54</v>
      </c>
      <c r="F110" s="306">
        <v>-0.80597014925373134</v>
      </c>
      <c r="G110" s="268"/>
      <c r="H110" s="3" t="s">
        <v>79</v>
      </c>
      <c r="I110" t="s">
        <v>325</v>
      </c>
      <c r="J110" s="268">
        <v>0</v>
      </c>
      <c r="K110" s="268">
        <v>-21</v>
      </c>
      <c r="L110" s="306">
        <v>-1</v>
      </c>
      <c r="M110" s="268"/>
      <c r="N110" s="3" t="s">
        <v>79</v>
      </c>
      <c r="O110" t="s">
        <v>325</v>
      </c>
      <c r="P110" s="268">
        <v>0</v>
      </c>
      <c r="Q110" s="268">
        <v>0</v>
      </c>
      <c r="R110" s="306">
        <v>0</v>
      </c>
    </row>
    <row r="111" spans="2:18" x14ac:dyDescent="0.3">
      <c r="C111" t="s">
        <v>326</v>
      </c>
      <c r="D111" s="268">
        <v>67</v>
      </c>
      <c r="E111" s="272"/>
      <c r="F111" s="272"/>
      <c r="G111" s="268"/>
      <c r="I111" t="s">
        <v>326</v>
      </c>
      <c r="J111" s="268">
        <v>21</v>
      </c>
      <c r="K111" s="272"/>
      <c r="L111" s="272"/>
      <c r="M111" s="268"/>
      <c r="O111" t="s">
        <v>326</v>
      </c>
      <c r="P111" s="268">
        <v>0</v>
      </c>
      <c r="Q111" s="272"/>
      <c r="R111" s="272"/>
    </row>
    <row r="112" spans="2:18" x14ac:dyDescent="0.3">
      <c r="B112" s="639"/>
      <c r="C112" s="269"/>
      <c r="D112" s="640"/>
      <c r="E112" s="640"/>
      <c r="G112" s="268"/>
      <c r="H112" s="639"/>
      <c r="I112" s="269"/>
      <c r="J112" s="640"/>
      <c r="K112" s="640"/>
      <c r="M112" s="268"/>
      <c r="N112" s="639"/>
      <c r="O112" s="269"/>
      <c r="P112" s="640"/>
      <c r="Q112" s="640"/>
    </row>
    <row r="113" spans="2:18" x14ac:dyDescent="0.3">
      <c r="B113" s="305" t="s">
        <v>252</v>
      </c>
      <c r="C113" s="269"/>
      <c r="D113" s="640"/>
      <c r="E113" s="640"/>
      <c r="G113" s="268"/>
      <c r="H113" s="305" t="s">
        <v>252</v>
      </c>
      <c r="I113" s="269"/>
      <c r="J113" s="640"/>
      <c r="K113" s="640"/>
      <c r="M113" s="268"/>
      <c r="N113" s="305" t="s">
        <v>252</v>
      </c>
      <c r="O113" s="269"/>
      <c r="P113" s="640"/>
      <c r="Q113" s="640"/>
    </row>
    <row r="114" spans="2:18" x14ac:dyDescent="0.3">
      <c r="B114" s="639" t="s">
        <v>209</v>
      </c>
      <c r="C114" s="639" t="s">
        <v>208</v>
      </c>
      <c r="D114" s="639" t="s">
        <v>204</v>
      </c>
      <c r="E114" s="639" t="s">
        <v>210</v>
      </c>
      <c r="F114" s="639" t="s">
        <v>211</v>
      </c>
      <c r="G114" s="268"/>
      <c r="H114" s="639" t="s">
        <v>209</v>
      </c>
      <c r="I114" s="639" t="s">
        <v>208</v>
      </c>
      <c r="J114" s="639" t="s">
        <v>204</v>
      </c>
      <c r="K114" s="639" t="s">
        <v>210</v>
      </c>
      <c r="L114" s="639" t="s">
        <v>211</v>
      </c>
      <c r="M114" s="268"/>
      <c r="N114" s="639" t="s">
        <v>209</v>
      </c>
      <c r="O114" s="639" t="s">
        <v>208</v>
      </c>
      <c r="P114" s="639" t="s">
        <v>204</v>
      </c>
      <c r="Q114" s="639" t="s">
        <v>210</v>
      </c>
      <c r="R114" s="639" t="s">
        <v>211</v>
      </c>
    </row>
    <row r="115" spans="2:18" x14ac:dyDescent="0.3">
      <c r="B115" s="298" t="s">
        <v>134</v>
      </c>
      <c r="C115" t="s">
        <v>325</v>
      </c>
      <c r="D115" s="268">
        <v>3002</v>
      </c>
      <c r="E115" s="268">
        <v>168</v>
      </c>
      <c r="F115" s="306">
        <v>5.9280169371912494E-2</v>
      </c>
      <c r="G115" s="268"/>
      <c r="H115" s="298" t="s">
        <v>134</v>
      </c>
      <c r="I115" t="s">
        <v>325</v>
      </c>
      <c r="J115" s="268">
        <v>161</v>
      </c>
      <c r="K115" s="268">
        <v>109</v>
      </c>
      <c r="L115" s="306">
        <v>2.0961538461538463</v>
      </c>
      <c r="M115" s="268"/>
      <c r="N115" s="298" t="s">
        <v>134</v>
      </c>
      <c r="O115" t="s">
        <v>325</v>
      </c>
      <c r="P115" s="268">
        <v>16</v>
      </c>
      <c r="Q115" s="268">
        <v>-2</v>
      </c>
      <c r="R115" s="306">
        <v>-0.11111111111111116</v>
      </c>
    </row>
    <row r="116" spans="2:18" x14ac:dyDescent="0.3">
      <c r="C116" t="s">
        <v>326</v>
      </c>
      <c r="D116" s="268">
        <v>2834</v>
      </c>
      <c r="E116" s="272"/>
      <c r="F116" s="272"/>
      <c r="G116" s="268"/>
      <c r="I116" t="s">
        <v>326</v>
      </c>
      <c r="J116" s="268">
        <v>52</v>
      </c>
      <c r="K116" s="272"/>
      <c r="L116" s="272"/>
      <c r="M116" s="268"/>
      <c r="O116" t="s">
        <v>326</v>
      </c>
      <c r="P116" s="268">
        <v>18</v>
      </c>
      <c r="Q116" s="272"/>
      <c r="R116" s="272"/>
    </row>
    <row r="117" spans="2:18" x14ac:dyDescent="0.3">
      <c r="B117" s="486" t="s">
        <v>79</v>
      </c>
      <c r="C117" t="s">
        <v>325</v>
      </c>
      <c r="D117" s="268">
        <v>453</v>
      </c>
      <c r="E117" s="268">
        <v>34</v>
      </c>
      <c r="F117" s="306">
        <v>8.1145584725536901E-2</v>
      </c>
      <c r="G117" s="268"/>
      <c r="H117" s="3" t="s">
        <v>79</v>
      </c>
      <c r="I117" t="s">
        <v>325</v>
      </c>
      <c r="J117" s="268">
        <v>69</v>
      </c>
      <c r="K117" s="268">
        <v>64</v>
      </c>
      <c r="L117" s="306">
        <v>12.8</v>
      </c>
      <c r="M117" s="268"/>
      <c r="N117" s="3" t="s">
        <v>79</v>
      </c>
      <c r="O117" t="s">
        <v>325</v>
      </c>
      <c r="P117" s="268">
        <v>3</v>
      </c>
      <c r="Q117" s="268">
        <v>2</v>
      </c>
      <c r="R117" s="306">
        <v>2</v>
      </c>
    </row>
    <row r="118" spans="2:18" x14ac:dyDescent="0.3">
      <c r="C118" t="s">
        <v>326</v>
      </c>
      <c r="D118" s="268">
        <v>419</v>
      </c>
      <c r="E118" s="272"/>
      <c r="F118" s="272"/>
      <c r="G118" s="268"/>
      <c r="I118" t="s">
        <v>326</v>
      </c>
      <c r="J118" s="268">
        <v>5</v>
      </c>
      <c r="K118" s="272"/>
      <c r="L118" s="272"/>
      <c r="M118" s="268"/>
      <c r="O118" t="s">
        <v>326</v>
      </c>
      <c r="P118" s="268">
        <v>1</v>
      </c>
      <c r="Q118" s="272"/>
      <c r="R118" s="272"/>
    </row>
    <row r="119" spans="2:18" x14ac:dyDescent="0.3">
      <c r="D119" s="268"/>
      <c r="E119" s="640"/>
      <c r="F119" s="640"/>
      <c r="G119" s="293"/>
      <c r="H119" s="291"/>
      <c r="I119" s="291"/>
      <c r="J119" s="293"/>
      <c r="K119" s="640"/>
      <c r="L119" s="640"/>
      <c r="M119" s="293"/>
      <c r="N119" s="291"/>
      <c r="O119" s="291"/>
      <c r="P119" s="293"/>
      <c r="Q119" s="640"/>
      <c r="R119" s="640"/>
    </row>
    <row r="120" spans="2:18" x14ac:dyDescent="0.3">
      <c r="D120" s="268"/>
      <c r="E120" s="640"/>
      <c r="F120" s="640"/>
      <c r="G120" s="293"/>
      <c r="H120" s="291"/>
      <c r="I120" s="291"/>
      <c r="J120" s="293"/>
      <c r="K120" s="640"/>
      <c r="L120" s="640"/>
      <c r="M120" s="293"/>
      <c r="N120" s="291"/>
      <c r="O120" s="291"/>
      <c r="P120" s="293"/>
      <c r="Q120" s="640"/>
      <c r="R120" s="640"/>
    </row>
    <row r="121" spans="2:18" x14ac:dyDescent="0.3">
      <c r="B121" s="275" t="s">
        <v>275</v>
      </c>
      <c r="C121" s="275"/>
      <c r="G121" s="293"/>
      <c r="H121" s="291"/>
      <c r="I121" s="291"/>
      <c r="J121" s="293"/>
      <c r="K121" s="640"/>
      <c r="L121" s="640"/>
      <c r="M121" s="293"/>
      <c r="N121" s="291"/>
      <c r="O121" s="291"/>
      <c r="P121" s="293"/>
      <c r="Q121" s="640"/>
      <c r="R121" s="640"/>
    </row>
    <row r="122" spans="2:18" x14ac:dyDescent="0.3">
      <c r="B122" s="304" t="s">
        <v>250</v>
      </c>
      <c r="C122" s="640"/>
      <c r="D122" s="640"/>
      <c r="E122" s="640"/>
      <c r="F122" s="640"/>
      <c r="G122" s="293"/>
      <c r="H122" s="291"/>
      <c r="I122" s="291"/>
      <c r="J122" s="293"/>
      <c r="K122" s="640"/>
      <c r="L122" s="640"/>
      <c r="M122" s="293"/>
      <c r="N122" s="291"/>
      <c r="O122" s="291"/>
      <c r="P122" s="293"/>
      <c r="Q122" s="640"/>
      <c r="R122" s="640"/>
    </row>
    <row r="123" spans="2:18" x14ac:dyDescent="0.3">
      <c r="B123" s="639" t="s">
        <v>209</v>
      </c>
      <c r="C123" s="639" t="s">
        <v>208</v>
      </c>
      <c r="D123" s="639" t="s">
        <v>204</v>
      </c>
      <c r="E123" s="639" t="s">
        <v>210</v>
      </c>
      <c r="F123" s="639" t="s">
        <v>211</v>
      </c>
      <c r="G123" s="293"/>
      <c r="H123" s="291"/>
      <c r="I123" s="291"/>
      <c r="J123" s="293"/>
      <c r="K123" s="640"/>
      <c r="L123" s="640"/>
      <c r="M123" s="293"/>
      <c r="N123" s="291"/>
      <c r="O123" s="291"/>
      <c r="P123" s="293"/>
      <c r="Q123" s="640"/>
      <c r="R123" s="640"/>
    </row>
    <row r="124" spans="2:18" x14ac:dyDescent="0.3">
      <c r="B124" s="477" t="s">
        <v>134</v>
      </c>
      <c r="C124" s="555" t="s">
        <v>325</v>
      </c>
      <c r="D124" s="544">
        <v>0</v>
      </c>
      <c r="E124" s="544">
        <v>0</v>
      </c>
      <c r="F124" s="621" t="s">
        <v>334</v>
      </c>
      <c r="G124" s="293"/>
      <c r="H124" s="291"/>
      <c r="I124" s="291"/>
      <c r="J124" s="293"/>
      <c r="K124" s="640"/>
      <c r="L124" s="640"/>
      <c r="M124" s="293"/>
      <c r="N124" s="291"/>
      <c r="O124" s="291"/>
      <c r="P124" s="293"/>
      <c r="Q124" s="640"/>
      <c r="R124" s="640"/>
    </row>
    <row r="125" spans="2:18" x14ac:dyDescent="0.3">
      <c r="C125" s="555" t="s">
        <v>326</v>
      </c>
      <c r="D125" s="544" t="s">
        <v>334</v>
      </c>
      <c r="E125" s="272"/>
      <c r="F125" s="272"/>
      <c r="G125" s="293"/>
      <c r="H125" s="291"/>
      <c r="I125" s="291"/>
      <c r="J125" s="293"/>
      <c r="K125" s="640"/>
      <c r="L125" s="640"/>
      <c r="M125" s="293"/>
      <c r="N125" s="291"/>
      <c r="O125" s="291"/>
      <c r="P125" s="293"/>
      <c r="Q125" s="640"/>
      <c r="R125" s="640"/>
    </row>
    <row r="126" spans="2:18" x14ac:dyDescent="0.3">
      <c r="B126" s="486" t="s">
        <v>79</v>
      </c>
      <c r="C126" s="555" t="s">
        <v>325</v>
      </c>
      <c r="D126" s="544">
        <v>0</v>
      </c>
      <c r="E126" s="544">
        <v>0</v>
      </c>
      <c r="F126" s="621" t="s">
        <v>334</v>
      </c>
      <c r="G126" s="293"/>
      <c r="H126" s="291"/>
      <c r="I126" s="291"/>
      <c r="J126" s="293"/>
      <c r="K126" s="640"/>
      <c r="L126" s="640"/>
      <c r="M126" s="293"/>
      <c r="N126" s="291"/>
      <c r="O126" s="291"/>
      <c r="P126" s="293"/>
      <c r="Q126" s="640"/>
      <c r="R126" s="640"/>
    </row>
    <row r="127" spans="2:18" x14ac:dyDescent="0.3">
      <c r="C127" s="555" t="s">
        <v>326</v>
      </c>
      <c r="D127" s="544" t="s">
        <v>334</v>
      </c>
      <c r="E127" s="272"/>
      <c r="F127" s="272"/>
      <c r="G127" s="293"/>
      <c r="H127" s="291"/>
      <c r="I127" s="291"/>
      <c r="J127" s="293"/>
      <c r="K127" s="640"/>
      <c r="L127" s="640"/>
      <c r="M127" s="293"/>
      <c r="N127" s="291"/>
      <c r="O127" s="291"/>
      <c r="P127" s="293"/>
      <c r="Q127" s="640"/>
      <c r="R127" s="640"/>
    </row>
    <row r="128" spans="2:18" x14ac:dyDescent="0.3">
      <c r="B128" s="639"/>
      <c r="C128" s="269"/>
      <c r="D128" s="640"/>
      <c r="E128" s="640"/>
      <c r="G128" s="293"/>
      <c r="H128" s="291"/>
      <c r="I128" s="291"/>
      <c r="J128" s="293"/>
      <c r="K128" s="640"/>
      <c r="L128" s="640"/>
      <c r="M128" s="293"/>
      <c r="N128" s="291"/>
      <c r="O128" s="291"/>
      <c r="P128" s="293"/>
      <c r="Q128" s="640"/>
      <c r="R128" s="640"/>
    </row>
    <row r="129" spans="2:18" x14ac:dyDescent="0.3">
      <c r="B129" s="299" t="s">
        <v>254</v>
      </c>
      <c r="C129" s="269"/>
      <c r="D129" s="640"/>
      <c r="E129" s="640"/>
      <c r="G129" s="293"/>
      <c r="H129" s="291"/>
      <c r="I129" s="291"/>
      <c r="J129" s="293"/>
      <c r="K129" s="640"/>
      <c r="L129" s="640"/>
      <c r="M129" s="293"/>
      <c r="N129" s="291"/>
      <c r="O129" s="291"/>
      <c r="P129" s="293"/>
      <c r="Q129" s="640"/>
      <c r="R129" s="640"/>
    </row>
    <row r="130" spans="2:18" x14ac:dyDescent="0.3">
      <c r="B130" s="639" t="s">
        <v>209</v>
      </c>
      <c r="C130" s="639" t="s">
        <v>208</v>
      </c>
      <c r="D130" s="639" t="s">
        <v>204</v>
      </c>
      <c r="E130" s="639" t="s">
        <v>210</v>
      </c>
      <c r="F130" s="639" t="s">
        <v>211</v>
      </c>
      <c r="G130" s="293"/>
      <c r="H130" s="291"/>
      <c r="I130" s="291"/>
      <c r="J130" s="293"/>
      <c r="K130" s="640"/>
      <c r="L130" s="640"/>
      <c r="M130" s="293"/>
      <c r="N130" s="291"/>
      <c r="O130" s="291"/>
      <c r="P130" s="293"/>
      <c r="Q130" s="640"/>
      <c r="R130" s="640"/>
    </row>
    <row r="131" spans="2:18" x14ac:dyDescent="0.3">
      <c r="B131" s="477" t="s">
        <v>134</v>
      </c>
      <c r="C131" s="555" t="s">
        <v>325</v>
      </c>
      <c r="D131" s="544">
        <v>22</v>
      </c>
      <c r="E131" s="544">
        <v>22</v>
      </c>
      <c r="F131" s="621" t="s">
        <v>334</v>
      </c>
      <c r="G131" s="293"/>
      <c r="H131" s="291"/>
      <c r="I131" s="291"/>
      <c r="J131" s="293"/>
      <c r="K131" s="640"/>
      <c r="L131" s="640"/>
      <c r="M131" s="293"/>
      <c r="N131" s="291"/>
      <c r="O131" s="291"/>
      <c r="P131" s="293"/>
      <c r="Q131" s="640"/>
      <c r="R131" s="640"/>
    </row>
    <row r="132" spans="2:18" x14ac:dyDescent="0.3">
      <c r="C132" s="555" t="s">
        <v>326</v>
      </c>
      <c r="D132" s="544" t="s">
        <v>334</v>
      </c>
      <c r="E132" s="272"/>
      <c r="F132" s="272"/>
      <c r="G132" s="293"/>
      <c r="H132" s="291"/>
      <c r="I132" s="291"/>
      <c r="J132" s="293"/>
      <c r="K132" s="640"/>
      <c r="L132" s="640"/>
      <c r="M132" s="293"/>
      <c r="N132" s="291"/>
      <c r="O132" s="291"/>
      <c r="P132" s="293"/>
      <c r="Q132" s="640"/>
      <c r="R132" s="640"/>
    </row>
    <row r="133" spans="2:18" x14ac:dyDescent="0.3">
      <c r="B133" s="486" t="s">
        <v>79</v>
      </c>
      <c r="C133" s="555" t="s">
        <v>325</v>
      </c>
      <c r="D133" s="544">
        <v>2</v>
      </c>
      <c r="E133" s="544">
        <v>2</v>
      </c>
      <c r="F133" s="621" t="s">
        <v>334</v>
      </c>
      <c r="G133" s="293"/>
      <c r="H133" s="291"/>
      <c r="I133" s="291"/>
      <c r="J133" s="293"/>
      <c r="K133" s="640"/>
      <c r="L133" s="640"/>
      <c r="M133" s="293"/>
      <c r="N133" s="291"/>
      <c r="O133" s="291"/>
      <c r="P133" s="293"/>
      <c r="Q133" s="640"/>
      <c r="R133" s="640"/>
    </row>
    <row r="134" spans="2:18" x14ac:dyDescent="0.3">
      <c r="C134" s="555" t="s">
        <v>326</v>
      </c>
      <c r="D134" s="544" t="s">
        <v>334</v>
      </c>
      <c r="E134" s="272"/>
      <c r="F134" s="272"/>
      <c r="G134" s="293"/>
      <c r="H134" s="291"/>
      <c r="I134" s="291"/>
      <c r="J134" s="293"/>
      <c r="K134" s="640"/>
      <c r="L134" s="640"/>
      <c r="M134" s="293"/>
      <c r="N134" s="291"/>
      <c r="O134" s="291"/>
      <c r="P134" s="293"/>
      <c r="Q134" s="640"/>
      <c r="R134" s="640"/>
    </row>
    <row r="135" spans="2:18" x14ac:dyDescent="0.3">
      <c r="B135" s="639"/>
      <c r="C135" s="269"/>
      <c r="D135" s="640"/>
      <c r="E135" s="640"/>
      <c r="G135" s="293"/>
      <c r="H135" s="291"/>
      <c r="I135" s="291"/>
      <c r="J135" s="293"/>
      <c r="K135" s="640"/>
      <c r="L135" s="640"/>
      <c r="M135" s="293"/>
      <c r="N135" s="291"/>
      <c r="O135" s="291"/>
      <c r="P135" s="293"/>
      <c r="Q135" s="640"/>
      <c r="R135" s="640"/>
    </row>
    <row r="136" spans="2:18" x14ac:dyDescent="0.3">
      <c r="B136" s="305" t="s">
        <v>252</v>
      </c>
      <c r="C136" s="269"/>
      <c r="D136" s="640"/>
      <c r="E136" s="640"/>
      <c r="G136" s="293"/>
      <c r="H136" s="291"/>
      <c r="I136" s="291"/>
      <c r="J136" s="293"/>
      <c r="K136" s="640"/>
      <c r="L136" s="640"/>
      <c r="M136" s="293"/>
      <c r="N136" s="291"/>
      <c r="O136" s="291"/>
      <c r="P136" s="293"/>
      <c r="Q136" s="640"/>
      <c r="R136" s="640"/>
    </row>
    <row r="137" spans="2:18" x14ac:dyDescent="0.3">
      <c r="B137" s="639" t="s">
        <v>209</v>
      </c>
      <c r="C137" s="639" t="s">
        <v>208</v>
      </c>
      <c r="D137" s="639" t="s">
        <v>204</v>
      </c>
      <c r="E137" s="639" t="s">
        <v>210</v>
      </c>
      <c r="F137" s="639" t="s">
        <v>211</v>
      </c>
      <c r="G137" s="293"/>
      <c r="H137" s="291"/>
      <c r="I137" s="291"/>
      <c r="J137" s="293"/>
      <c r="K137" s="640"/>
      <c r="L137" s="640"/>
      <c r="M137" s="293"/>
      <c r="N137" s="291"/>
      <c r="O137" s="291"/>
      <c r="P137" s="293"/>
      <c r="Q137" s="640"/>
      <c r="R137" s="640"/>
    </row>
    <row r="138" spans="2:18" x14ac:dyDescent="0.3">
      <c r="B138" s="477" t="s">
        <v>134</v>
      </c>
      <c r="C138" s="555" t="s">
        <v>325</v>
      </c>
      <c r="D138" s="544">
        <v>0</v>
      </c>
      <c r="E138" s="544">
        <v>0</v>
      </c>
      <c r="F138" s="621" t="s">
        <v>334</v>
      </c>
      <c r="G138" s="293"/>
      <c r="H138" s="291"/>
      <c r="I138" s="291"/>
      <c r="J138" s="293"/>
      <c r="K138" s="640"/>
      <c r="L138" s="640"/>
      <c r="M138" s="293"/>
      <c r="N138" s="291"/>
      <c r="O138" s="291"/>
      <c r="P138" s="293"/>
      <c r="Q138" s="640"/>
      <c r="R138" s="640"/>
    </row>
    <row r="139" spans="2:18" x14ac:dyDescent="0.3">
      <c r="C139" s="555" t="s">
        <v>326</v>
      </c>
      <c r="D139" s="544" t="s">
        <v>334</v>
      </c>
      <c r="E139" s="622"/>
      <c r="F139" s="622"/>
      <c r="G139" s="293"/>
      <c r="H139" s="291"/>
      <c r="I139" s="291"/>
      <c r="J139" s="293"/>
      <c r="K139" s="640"/>
      <c r="L139" s="640"/>
      <c r="M139" s="293"/>
      <c r="N139" s="291"/>
      <c r="O139" s="291"/>
      <c r="P139" s="293"/>
      <c r="Q139" s="640"/>
      <c r="R139" s="640"/>
    </row>
    <row r="140" spans="2:18" x14ac:dyDescent="0.3">
      <c r="B140" s="486" t="s">
        <v>79</v>
      </c>
      <c r="C140" s="555" t="s">
        <v>325</v>
      </c>
      <c r="D140" s="544">
        <v>0</v>
      </c>
      <c r="E140" s="544">
        <v>0</v>
      </c>
      <c r="F140" s="621" t="s">
        <v>334</v>
      </c>
      <c r="G140" s="293"/>
      <c r="H140" s="291"/>
      <c r="I140" s="291"/>
      <c r="J140" s="293"/>
      <c r="K140" s="640"/>
      <c r="L140" s="640"/>
      <c r="M140" s="293"/>
      <c r="N140" s="291"/>
      <c r="O140" s="291"/>
      <c r="P140" s="293"/>
      <c r="Q140" s="640"/>
      <c r="R140" s="640"/>
    </row>
    <row r="141" spans="2:18" x14ac:dyDescent="0.3">
      <c r="C141" s="555" t="s">
        <v>326</v>
      </c>
      <c r="D141" s="544" t="s">
        <v>334</v>
      </c>
      <c r="E141" s="622"/>
      <c r="F141" s="622"/>
      <c r="G141" s="293"/>
      <c r="H141" s="291"/>
      <c r="I141" s="291"/>
      <c r="J141" s="293"/>
      <c r="K141" s="640"/>
      <c r="L141" s="640"/>
      <c r="M141" s="293"/>
      <c r="N141" s="291"/>
      <c r="O141" s="291"/>
      <c r="P141" s="293"/>
      <c r="Q141" s="640"/>
      <c r="R141" s="640"/>
    </row>
    <row r="142" spans="2:18" x14ac:dyDescent="0.3">
      <c r="D142" s="268"/>
      <c r="E142" s="640"/>
      <c r="F142" s="640"/>
      <c r="G142" s="293"/>
      <c r="H142" s="291"/>
      <c r="I142" s="291"/>
      <c r="J142" s="293"/>
      <c r="K142" s="640"/>
      <c r="L142" s="640"/>
      <c r="M142" s="293"/>
      <c r="N142" s="291"/>
      <c r="O142" s="291"/>
      <c r="P142" s="293"/>
      <c r="Q142" s="640"/>
      <c r="R142" s="640"/>
    </row>
    <row r="144" spans="2:18" x14ac:dyDescent="0.3">
      <c r="B144" s="274" t="s">
        <v>216</v>
      </c>
      <c r="C144" s="274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</row>
    <row r="145" spans="2:18" x14ac:dyDescent="0.3">
      <c r="B145" s="294" t="s">
        <v>250</v>
      </c>
      <c r="C145" s="294"/>
      <c r="D145" s="294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</row>
    <row r="146" spans="2:18" x14ac:dyDescent="0.3">
      <c r="B146" s="270" t="s">
        <v>134</v>
      </c>
      <c r="C146" s="270"/>
      <c r="D146" s="270"/>
      <c r="E146" s="21"/>
    </row>
    <row r="147" spans="2:18" x14ac:dyDescent="0.3">
      <c r="B147" s="639" t="s">
        <v>207</v>
      </c>
      <c r="C147" s="639" t="s">
        <v>204</v>
      </c>
      <c r="D147" s="639" t="s">
        <v>205</v>
      </c>
      <c r="E147" s="639" t="s">
        <v>206</v>
      </c>
      <c r="G147" s="389" t="s">
        <v>71</v>
      </c>
      <c r="H147" s="389" t="s">
        <v>127</v>
      </c>
      <c r="I147" s="389" t="s">
        <v>128</v>
      </c>
      <c r="J147" s="389" t="s">
        <v>129</v>
      </c>
      <c r="K147" s="389" t="s">
        <v>130</v>
      </c>
      <c r="L147" s="389" t="s">
        <v>131</v>
      </c>
      <c r="M147" s="389" t="s">
        <v>132</v>
      </c>
      <c r="N147" s="389" t="s">
        <v>133</v>
      </c>
      <c r="O147" s="389" t="s">
        <v>134</v>
      </c>
      <c r="P147" s="389" t="s">
        <v>135</v>
      </c>
      <c r="Q147" s="389" t="s">
        <v>136</v>
      </c>
      <c r="R147" s="389" t="s">
        <v>137</v>
      </c>
    </row>
    <row r="148" spans="2:18" x14ac:dyDescent="0.3">
      <c r="B148" s="639" t="s">
        <v>325</v>
      </c>
      <c r="C148" s="269">
        <v>811</v>
      </c>
      <c r="D148" s="269">
        <v>432</v>
      </c>
      <c r="E148" s="307">
        <v>1.1398416886543536</v>
      </c>
      <c r="G148" s="268">
        <v>76</v>
      </c>
      <c r="H148" s="268">
        <v>167</v>
      </c>
      <c r="I148" s="268">
        <v>271</v>
      </c>
      <c r="J148" s="268">
        <v>361</v>
      </c>
      <c r="K148" s="268">
        <v>477</v>
      </c>
      <c r="L148" s="268">
        <v>558</v>
      </c>
      <c r="M148" s="268">
        <v>655</v>
      </c>
      <c r="N148" s="268">
        <v>736</v>
      </c>
      <c r="O148" s="268">
        <v>811</v>
      </c>
      <c r="P148" s="268">
        <v>0</v>
      </c>
      <c r="Q148" s="268">
        <v>0</v>
      </c>
      <c r="R148" s="268">
        <v>0</v>
      </c>
    </row>
    <row r="149" spans="2:18" x14ac:dyDescent="0.3">
      <c r="B149" s="639" t="s">
        <v>326</v>
      </c>
      <c r="C149" s="269">
        <v>379</v>
      </c>
      <c r="D149" s="272"/>
      <c r="E149" s="272"/>
      <c r="G149" s="268">
        <v>21</v>
      </c>
      <c r="H149" s="268">
        <v>45</v>
      </c>
      <c r="I149" s="268">
        <v>118</v>
      </c>
      <c r="J149" s="268">
        <v>135</v>
      </c>
      <c r="K149" s="268">
        <v>173</v>
      </c>
      <c r="L149" s="268">
        <v>249</v>
      </c>
      <c r="M149" s="268">
        <v>278</v>
      </c>
      <c r="N149" s="268">
        <v>323</v>
      </c>
      <c r="O149" s="268">
        <v>379</v>
      </c>
      <c r="P149" s="268">
        <v>0</v>
      </c>
      <c r="Q149" s="268">
        <v>0</v>
      </c>
      <c r="R149" s="268">
        <v>0</v>
      </c>
    </row>
    <row r="150" spans="2:18" x14ac:dyDescent="0.3">
      <c r="B150" s="639"/>
      <c r="C150" s="269"/>
      <c r="D150" s="640"/>
      <c r="E150" s="640"/>
      <c r="F150" s="291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</row>
    <row r="151" spans="2:18" x14ac:dyDescent="0.3">
      <c r="B151" s="270" t="s">
        <v>79</v>
      </c>
      <c r="C151" s="270"/>
      <c r="D151" s="270"/>
      <c r="E151" s="21"/>
    </row>
    <row r="152" spans="2:18" x14ac:dyDescent="0.3">
      <c r="B152" s="639" t="s">
        <v>207</v>
      </c>
      <c r="C152" s="639" t="s">
        <v>204</v>
      </c>
      <c r="D152" s="639" t="s">
        <v>205</v>
      </c>
      <c r="E152" s="639" t="s">
        <v>206</v>
      </c>
      <c r="G152" s="389" t="s">
        <v>71</v>
      </c>
      <c r="H152" s="389" t="s">
        <v>143</v>
      </c>
      <c r="I152" s="389" t="s">
        <v>73</v>
      </c>
      <c r="J152" s="389" t="s">
        <v>74</v>
      </c>
      <c r="K152" s="389" t="s">
        <v>75</v>
      </c>
      <c r="L152" s="389" t="s">
        <v>76</v>
      </c>
      <c r="M152" s="389" t="s">
        <v>77</v>
      </c>
      <c r="N152" s="389" t="s">
        <v>78</v>
      </c>
      <c r="O152" s="389" t="s">
        <v>79</v>
      </c>
      <c r="P152" s="389" t="s">
        <v>80</v>
      </c>
      <c r="Q152" s="389" t="s">
        <v>81</v>
      </c>
      <c r="R152" s="389" t="s">
        <v>82</v>
      </c>
    </row>
    <row r="153" spans="2:18" x14ac:dyDescent="0.3">
      <c r="B153" s="639" t="s">
        <v>325</v>
      </c>
      <c r="C153" s="269">
        <v>75</v>
      </c>
      <c r="D153" s="269">
        <v>19</v>
      </c>
      <c r="E153" s="307">
        <v>0.33928571428571419</v>
      </c>
      <c r="G153" s="268">
        <v>76</v>
      </c>
      <c r="H153" s="268">
        <v>91</v>
      </c>
      <c r="I153" s="268">
        <v>104</v>
      </c>
      <c r="J153" s="268">
        <v>90</v>
      </c>
      <c r="K153" s="268">
        <v>116</v>
      </c>
      <c r="L153" s="268">
        <v>81</v>
      </c>
      <c r="M153" s="268">
        <v>97</v>
      </c>
      <c r="N153" s="268">
        <v>81</v>
      </c>
      <c r="O153" s="268">
        <v>75</v>
      </c>
      <c r="P153" s="268">
        <v>0</v>
      </c>
      <c r="Q153" s="268">
        <v>0</v>
      </c>
      <c r="R153" s="268">
        <v>0</v>
      </c>
    </row>
    <row r="154" spans="2:18" x14ac:dyDescent="0.3">
      <c r="B154" s="639" t="s">
        <v>326</v>
      </c>
      <c r="C154" s="269">
        <v>56</v>
      </c>
      <c r="D154" s="272"/>
      <c r="E154" s="272"/>
      <c r="G154" s="268">
        <v>21</v>
      </c>
      <c r="H154" s="268">
        <v>24</v>
      </c>
      <c r="I154" s="268">
        <v>73</v>
      </c>
      <c r="J154" s="268">
        <v>17</v>
      </c>
      <c r="K154" s="268">
        <v>38</v>
      </c>
      <c r="L154" s="268">
        <v>76</v>
      </c>
      <c r="M154" s="268">
        <v>29</v>
      </c>
      <c r="N154" s="268">
        <v>45</v>
      </c>
      <c r="O154" s="268">
        <v>56</v>
      </c>
      <c r="P154" s="268">
        <v>0</v>
      </c>
      <c r="Q154" s="268">
        <v>0</v>
      </c>
      <c r="R154" s="268">
        <v>0</v>
      </c>
    </row>
    <row r="155" spans="2:18" x14ac:dyDescent="0.3">
      <c r="B155" s="639"/>
      <c r="C155" s="269"/>
      <c r="D155" s="640"/>
      <c r="E155" s="640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</row>
    <row r="156" spans="2:18" x14ac:dyDescent="0.3">
      <c r="B156" s="296" t="s">
        <v>251</v>
      </c>
      <c r="C156" s="296"/>
      <c r="D156" s="296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</row>
    <row r="157" spans="2:18" x14ac:dyDescent="0.3">
      <c r="B157" s="270" t="s">
        <v>134</v>
      </c>
      <c r="C157" s="270"/>
      <c r="D157" s="270"/>
      <c r="E157" s="21"/>
    </row>
    <row r="158" spans="2:18" x14ac:dyDescent="0.3">
      <c r="B158" s="639" t="s">
        <v>207</v>
      </c>
      <c r="C158" s="639" t="s">
        <v>204</v>
      </c>
      <c r="D158" s="639" t="s">
        <v>205</v>
      </c>
      <c r="E158" s="639" t="s">
        <v>206</v>
      </c>
      <c r="G158" s="389" t="s">
        <v>71</v>
      </c>
      <c r="H158" s="389" t="s">
        <v>127</v>
      </c>
      <c r="I158" s="389" t="s">
        <v>128</v>
      </c>
      <c r="J158" s="389" t="s">
        <v>129</v>
      </c>
      <c r="K158" s="389" t="s">
        <v>130</v>
      </c>
      <c r="L158" s="389" t="s">
        <v>131</v>
      </c>
      <c r="M158" s="389" t="s">
        <v>132</v>
      </c>
      <c r="N158" s="389" t="s">
        <v>133</v>
      </c>
      <c r="O158" s="389" t="s">
        <v>134</v>
      </c>
      <c r="P158" s="389" t="s">
        <v>135</v>
      </c>
      <c r="Q158" s="389" t="s">
        <v>136</v>
      </c>
      <c r="R158" s="389" t="s">
        <v>137</v>
      </c>
    </row>
    <row r="159" spans="2:18" x14ac:dyDescent="0.3">
      <c r="B159" s="639" t="s">
        <v>325</v>
      </c>
      <c r="C159" s="269">
        <v>658</v>
      </c>
      <c r="D159" s="269">
        <v>369</v>
      </c>
      <c r="E159" s="307">
        <v>1.2768166089965396</v>
      </c>
      <c r="G159" s="268">
        <v>59</v>
      </c>
      <c r="H159" s="268">
        <v>135</v>
      </c>
      <c r="I159" s="268">
        <v>230</v>
      </c>
      <c r="J159" s="268">
        <v>302</v>
      </c>
      <c r="K159" s="268">
        <v>381</v>
      </c>
      <c r="L159" s="268">
        <v>457</v>
      </c>
      <c r="M159" s="268">
        <v>526</v>
      </c>
      <c r="N159" s="268">
        <v>602</v>
      </c>
      <c r="O159" s="268">
        <v>658</v>
      </c>
      <c r="P159" s="268">
        <v>0</v>
      </c>
      <c r="Q159" s="268">
        <v>0</v>
      </c>
      <c r="R159" s="268">
        <v>0</v>
      </c>
    </row>
    <row r="160" spans="2:18" x14ac:dyDescent="0.3">
      <c r="B160" s="639" t="s">
        <v>326</v>
      </c>
      <c r="C160" s="269">
        <v>289</v>
      </c>
      <c r="D160" s="272"/>
      <c r="E160" s="272"/>
      <c r="G160" s="268">
        <v>6</v>
      </c>
      <c r="H160" s="268">
        <v>23</v>
      </c>
      <c r="I160" s="268">
        <v>49</v>
      </c>
      <c r="J160" s="268">
        <v>65</v>
      </c>
      <c r="K160" s="268">
        <v>79</v>
      </c>
      <c r="L160" s="268">
        <v>128</v>
      </c>
      <c r="M160" s="268">
        <v>143</v>
      </c>
      <c r="N160" s="268">
        <v>183</v>
      </c>
      <c r="O160" s="268">
        <v>289</v>
      </c>
      <c r="P160" s="268">
        <v>0</v>
      </c>
      <c r="Q160" s="268">
        <v>0</v>
      </c>
      <c r="R160" s="268">
        <v>0</v>
      </c>
    </row>
    <row r="161" spans="2:18" x14ac:dyDescent="0.3">
      <c r="B161" s="639"/>
      <c r="C161" s="269"/>
      <c r="D161" s="640"/>
      <c r="E161" s="640"/>
      <c r="F161" s="291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</row>
    <row r="162" spans="2:18" x14ac:dyDescent="0.3">
      <c r="B162" s="270" t="s">
        <v>79</v>
      </c>
      <c r="C162" s="270"/>
      <c r="D162" s="270"/>
      <c r="E162" s="21"/>
    </row>
    <row r="163" spans="2:18" x14ac:dyDescent="0.3">
      <c r="B163" s="639" t="s">
        <v>207</v>
      </c>
      <c r="C163" s="639" t="s">
        <v>204</v>
      </c>
      <c r="D163" s="639" t="s">
        <v>205</v>
      </c>
      <c r="E163" s="639" t="s">
        <v>206</v>
      </c>
      <c r="G163" s="389" t="s">
        <v>71</v>
      </c>
      <c r="H163" s="389" t="s">
        <v>143</v>
      </c>
      <c r="I163" s="389" t="s">
        <v>73</v>
      </c>
      <c r="J163" s="389" t="s">
        <v>74</v>
      </c>
      <c r="K163" s="389" t="s">
        <v>75</v>
      </c>
      <c r="L163" s="389" t="s">
        <v>76</v>
      </c>
      <c r="M163" s="389" t="s">
        <v>77</v>
      </c>
      <c r="N163" s="389" t="s">
        <v>78</v>
      </c>
      <c r="O163" s="389" t="s">
        <v>79</v>
      </c>
      <c r="P163" s="389" t="s">
        <v>80</v>
      </c>
      <c r="Q163" s="389" t="s">
        <v>81</v>
      </c>
      <c r="R163" s="389" t="s">
        <v>82</v>
      </c>
    </row>
    <row r="164" spans="2:18" x14ac:dyDescent="0.3">
      <c r="B164" s="639" t="s">
        <v>325</v>
      </c>
      <c r="C164" s="269">
        <v>56</v>
      </c>
      <c r="D164" s="269">
        <v>-50</v>
      </c>
      <c r="E164" s="307">
        <v>-0.47169811320754718</v>
      </c>
      <c r="G164" s="268">
        <v>59</v>
      </c>
      <c r="H164" s="268">
        <v>76</v>
      </c>
      <c r="I164" s="268">
        <v>95</v>
      </c>
      <c r="J164" s="268">
        <v>72</v>
      </c>
      <c r="K164" s="268">
        <v>79</v>
      </c>
      <c r="L164" s="268">
        <v>76</v>
      </c>
      <c r="M164" s="268">
        <v>69</v>
      </c>
      <c r="N164" s="268">
        <v>76</v>
      </c>
      <c r="O164" s="268">
        <v>56</v>
      </c>
      <c r="P164" s="268">
        <v>0</v>
      </c>
      <c r="Q164" s="268">
        <v>0</v>
      </c>
      <c r="R164" s="268">
        <v>0</v>
      </c>
    </row>
    <row r="165" spans="2:18" x14ac:dyDescent="0.3">
      <c r="B165" s="639" t="s">
        <v>326</v>
      </c>
      <c r="C165" s="269">
        <v>106</v>
      </c>
      <c r="D165" s="272"/>
      <c r="E165" s="272"/>
      <c r="G165" s="268">
        <v>6</v>
      </c>
      <c r="H165" s="268">
        <v>17</v>
      </c>
      <c r="I165" s="268">
        <v>26</v>
      </c>
      <c r="J165" s="268">
        <v>16</v>
      </c>
      <c r="K165" s="268">
        <v>14</v>
      </c>
      <c r="L165" s="268">
        <v>49</v>
      </c>
      <c r="M165" s="268">
        <v>15</v>
      </c>
      <c r="N165" s="268">
        <v>40</v>
      </c>
      <c r="O165" s="268">
        <v>106</v>
      </c>
      <c r="P165" s="268">
        <v>0</v>
      </c>
      <c r="Q165" s="268">
        <v>0</v>
      </c>
      <c r="R165" s="268">
        <v>0</v>
      </c>
    </row>
    <row r="166" spans="2:18" x14ac:dyDescent="0.3">
      <c r="B166" s="639"/>
      <c r="C166" s="269"/>
      <c r="D166" s="640"/>
      <c r="E166" s="640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</row>
    <row r="167" spans="2:18" x14ac:dyDescent="0.3">
      <c r="B167" s="296" t="s">
        <v>252</v>
      </c>
      <c r="C167" s="296"/>
      <c r="D167" s="296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</row>
    <row r="168" spans="2:18" x14ac:dyDescent="0.3">
      <c r="B168" s="270" t="s">
        <v>134</v>
      </c>
      <c r="C168" s="270"/>
      <c r="D168" s="270"/>
      <c r="E168" s="21"/>
    </row>
    <row r="169" spans="2:18" x14ac:dyDescent="0.3">
      <c r="B169" s="639" t="s">
        <v>207</v>
      </c>
      <c r="C169" s="639" t="s">
        <v>204</v>
      </c>
      <c r="D169" s="639" t="s">
        <v>205</v>
      </c>
      <c r="E169" s="639" t="s">
        <v>206</v>
      </c>
      <c r="G169" s="389" t="s">
        <v>71</v>
      </c>
      <c r="H169" s="389" t="s">
        <v>127</v>
      </c>
      <c r="I169" s="389" t="s">
        <v>128</v>
      </c>
      <c r="J169" s="389" t="s">
        <v>129</v>
      </c>
      <c r="K169" s="389" t="s">
        <v>130</v>
      </c>
      <c r="L169" s="389" t="s">
        <v>131</v>
      </c>
      <c r="M169" s="389" t="s">
        <v>132</v>
      </c>
      <c r="N169" s="389" t="s">
        <v>133</v>
      </c>
      <c r="O169" s="389" t="s">
        <v>134</v>
      </c>
      <c r="P169" s="389" t="s">
        <v>135</v>
      </c>
      <c r="Q169" s="389" t="s">
        <v>136</v>
      </c>
      <c r="R169" s="389" t="s">
        <v>137</v>
      </c>
    </row>
    <row r="170" spans="2:18" x14ac:dyDescent="0.3">
      <c r="B170" s="639" t="s">
        <v>325</v>
      </c>
      <c r="C170" s="269">
        <v>153</v>
      </c>
      <c r="D170" s="269">
        <v>63</v>
      </c>
      <c r="E170" s="307">
        <v>0.7</v>
      </c>
      <c r="G170" s="268">
        <v>17</v>
      </c>
      <c r="H170" s="268">
        <v>32</v>
      </c>
      <c r="I170" s="268">
        <v>41</v>
      </c>
      <c r="J170" s="268">
        <v>59</v>
      </c>
      <c r="K170" s="268">
        <v>96</v>
      </c>
      <c r="L170" s="268">
        <v>101</v>
      </c>
      <c r="M170" s="268">
        <v>129</v>
      </c>
      <c r="N170" s="268">
        <v>134</v>
      </c>
      <c r="O170" s="268">
        <v>153</v>
      </c>
      <c r="P170" s="268">
        <v>0</v>
      </c>
      <c r="Q170" s="268">
        <v>0</v>
      </c>
      <c r="R170" s="268">
        <v>0</v>
      </c>
    </row>
    <row r="171" spans="2:18" x14ac:dyDescent="0.3">
      <c r="B171" s="639" t="s">
        <v>326</v>
      </c>
      <c r="C171" s="269">
        <v>90</v>
      </c>
      <c r="D171" s="272"/>
      <c r="E171" s="272"/>
      <c r="G171" s="268">
        <v>15</v>
      </c>
      <c r="H171" s="268">
        <v>22</v>
      </c>
      <c r="I171" s="268">
        <v>69</v>
      </c>
      <c r="J171" s="268">
        <v>70</v>
      </c>
      <c r="K171" s="268">
        <v>94</v>
      </c>
      <c r="L171" s="268">
        <v>121</v>
      </c>
      <c r="M171" s="268">
        <v>135</v>
      </c>
      <c r="N171" s="268">
        <v>140</v>
      </c>
      <c r="O171" s="268">
        <v>150</v>
      </c>
      <c r="P171" s="268">
        <v>0</v>
      </c>
      <c r="Q171" s="268">
        <v>0</v>
      </c>
      <c r="R171" s="268">
        <v>0</v>
      </c>
    </row>
    <row r="172" spans="2:18" x14ac:dyDescent="0.3">
      <c r="B172" s="639"/>
      <c r="C172" s="269"/>
      <c r="D172" s="640"/>
      <c r="E172" s="640"/>
      <c r="F172" s="291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</row>
    <row r="173" spans="2:18" x14ac:dyDescent="0.3">
      <c r="B173" s="270" t="s">
        <v>79</v>
      </c>
      <c r="C173" s="270"/>
      <c r="D173" s="270"/>
      <c r="E173" s="21"/>
    </row>
    <row r="174" spans="2:18" x14ac:dyDescent="0.3">
      <c r="B174" s="639" t="s">
        <v>207</v>
      </c>
      <c r="C174" s="639" t="s">
        <v>204</v>
      </c>
      <c r="D174" s="639" t="s">
        <v>205</v>
      </c>
      <c r="E174" s="639" t="s">
        <v>206</v>
      </c>
      <c r="G174" s="389" t="s">
        <v>71</v>
      </c>
      <c r="H174" s="389" t="s">
        <v>143</v>
      </c>
      <c r="I174" s="389" t="s">
        <v>73</v>
      </c>
      <c r="J174" s="389" t="s">
        <v>74</v>
      </c>
      <c r="K174" s="389" t="s">
        <v>75</v>
      </c>
      <c r="L174" s="389" t="s">
        <v>76</v>
      </c>
      <c r="M174" s="389" t="s">
        <v>77</v>
      </c>
      <c r="N174" s="389" t="s">
        <v>78</v>
      </c>
      <c r="O174" s="389" t="s">
        <v>79</v>
      </c>
      <c r="P174" s="389" t="s">
        <v>80</v>
      </c>
      <c r="Q174" s="389" t="s">
        <v>81</v>
      </c>
      <c r="R174" s="389" t="s">
        <v>82</v>
      </c>
    </row>
    <row r="175" spans="2:18" x14ac:dyDescent="0.3">
      <c r="B175" s="639" t="s">
        <v>325</v>
      </c>
      <c r="C175" s="269">
        <v>19</v>
      </c>
      <c r="D175" s="269">
        <v>69</v>
      </c>
      <c r="E175" s="307">
        <v>-1.38</v>
      </c>
      <c r="G175" s="268">
        <v>17</v>
      </c>
      <c r="H175" s="268">
        <v>15</v>
      </c>
      <c r="I175" s="268">
        <v>9</v>
      </c>
      <c r="J175" s="268">
        <v>18</v>
      </c>
      <c r="K175" s="268">
        <v>37</v>
      </c>
      <c r="L175" s="268">
        <v>5</v>
      </c>
      <c r="M175" s="268">
        <v>28</v>
      </c>
      <c r="N175" s="268">
        <v>5</v>
      </c>
      <c r="O175" s="268">
        <v>19</v>
      </c>
      <c r="P175" s="268">
        <v>0</v>
      </c>
      <c r="Q175" s="268">
        <v>0</v>
      </c>
      <c r="R175" s="268">
        <v>0</v>
      </c>
    </row>
    <row r="176" spans="2:18" x14ac:dyDescent="0.3">
      <c r="B176" s="639" t="s">
        <v>326</v>
      </c>
      <c r="C176" s="269">
        <v>-50</v>
      </c>
      <c r="D176" s="272"/>
      <c r="E176" s="272"/>
      <c r="G176" s="268">
        <v>15</v>
      </c>
      <c r="H176" s="268">
        <v>7</v>
      </c>
      <c r="I176" s="268">
        <v>47</v>
      </c>
      <c r="J176" s="268">
        <v>1</v>
      </c>
      <c r="K176" s="268">
        <v>24</v>
      </c>
      <c r="L176" s="268">
        <v>27</v>
      </c>
      <c r="M176" s="268">
        <v>14</v>
      </c>
      <c r="N176" s="268">
        <v>5</v>
      </c>
      <c r="O176" s="268">
        <v>10</v>
      </c>
      <c r="P176" s="268">
        <v>0</v>
      </c>
      <c r="Q176" s="268">
        <v>0</v>
      </c>
      <c r="R176" s="268">
        <v>0</v>
      </c>
    </row>
    <row r="177" spans="2:18" x14ac:dyDescent="0.3">
      <c r="B177" s="639"/>
      <c r="C177" s="269"/>
      <c r="D177" s="640"/>
      <c r="E177" s="640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</row>
    <row r="178" spans="2:18" x14ac:dyDescent="0.3">
      <c r="B178" s="300" t="s">
        <v>253</v>
      </c>
      <c r="C178" s="301"/>
      <c r="D178" s="302"/>
      <c r="E178" s="302"/>
      <c r="F178" s="297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</row>
    <row r="179" spans="2:18" x14ac:dyDescent="0.3">
      <c r="B179" s="275" t="s">
        <v>217</v>
      </c>
      <c r="C179" s="275"/>
      <c r="H179" s="271"/>
      <c r="N179" s="271"/>
    </row>
    <row r="180" spans="2:18" x14ac:dyDescent="0.3">
      <c r="B180" s="304" t="s">
        <v>250</v>
      </c>
      <c r="C180" s="640"/>
      <c r="D180" s="640"/>
      <c r="E180" s="640"/>
      <c r="F180" s="640"/>
      <c r="G180" s="291"/>
      <c r="H180" s="304"/>
      <c r="I180" s="640"/>
      <c r="J180" s="640"/>
      <c r="K180" s="640"/>
      <c r="L180" s="640"/>
      <c r="M180" s="291"/>
      <c r="N180" s="304"/>
      <c r="O180" s="640"/>
      <c r="P180" s="640"/>
      <c r="Q180" s="640"/>
      <c r="R180" s="640"/>
    </row>
    <row r="181" spans="2:18" x14ac:dyDescent="0.3">
      <c r="B181" s="639" t="s">
        <v>209</v>
      </c>
      <c r="C181" s="639" t="s">
        <v>208</v>
      </c>
      <c r="D181" s="639" t="s">
        <v>204</v>
      </c>
      <c r="E181" s="639" t="s">
        <v>210</v>
      </c>
      <c r="F181" s="639" t="s">
        <v>211</v>
      </c>
      <c r="G181" s="291"/>
      <c r="H181" s="640"/>
      <c r="I181" s="640"/>
      <c r="J181" s="640"/>
      <c r="K181" s="640"/>
      <c r="L181" s="640"/>
      <c r="M181" s="291"/>
      <c r="N181" s="640"/>
      <c r="O181" s="640"/>
      <c r="P181" s="640"/>
      <c r="Q181" s="640"/>
      <c r="R181" s="640"/>
    </row>
    <row r="182" spans="2:18" x14ac:dyDescent="0.3">
      <c r="B182" s="298" t="s">
        <v>134</v>
      </c>
      <c r="C182" t="s">
        <v>325</v>
      </c>
      <c r="D182" s="268">
        <v>811</v>
      </c>
      <c r="E182" s="268">
        <v>432</v>
      </c>
      <c r="F182" s="306">
        <v>1.1398416886543536</v>
      </c>
      <c r="G182" s="291"/>
      <c r="H182" s="308"/>
      <c r="I182" s="291"/>
      <c r="J182" s="293"/>
      <c r="K182" s="293"/>
      <c r="L182" s="309"/>
      <c r="M182" s="291"/>
      <c r="N182" s="308"/>
      <c r="O182" s="291"/>
      <c r="P182" s="293"/>
      <c r="Q182" s="293"/>
      <c r="R182" s="309"/>
    </row>
    <row r="183" spans="2:18" x14ac:dyDescent="0.3">
      <c r="C183" t="s">
        <v>326</v>
      </c>
      <c r="D183" s="268">
        <v>379</v>
      </c>
      <c r="E183" s="272"/>
      <c r="F183" s="272"/>
      <c r="G183" s="291"/>
      <c r="H183" s="291"/>
      <c r="I183" s="291"/>
      <c r="J183" s="293"/>
      <c r="K183" s="640"/>
      <c r="L183" s="640"/>
      <c r="M183" s="291"/>
      <c r="N183" s="291"/>
      <c r="O183" s="291"/>
      <c r="P183" s="293"/>
      <c r="Q183" s="640"/>
      <c r="R183" s="640"/>
    </row>
    <row r="184" spans="2:18" x14ac:dyDescent="0.3">
      <c r="B184" s="3" t="s">
        <v>79</v>
      </c>
      <c r="C184" t="s">
        <v>325</v>
      </c>
      <c r="D184" s="268">
        <v>75</v>
      </c>
      <c r="E184" s="268">
        <v>19</v>
      </c>
      <c r="F184" s="306">
        <v>0.33928571428571419</v>
      </c>
      <c r="G184" s="291"/>
      <c r="H184" s="310"/>
      <c r="I184" s="291"/>
      <c r="J184" s="293"/>
      <c r="K184" s="293"/>
      <c r="L184" s="309"/>
      <c r="M184" s="291"/>
      <c r="N184" s="310"/>
      <c r="O184" s="291"/>
      <c r="P184" s="293"/>
      <c r="Q184" s="293"/>
      <c r="R184" s="309"/>
    </row>
    <row r="185" spans="2:18" x14ac:dyDescent="0.3">
      <c r="C185" t="s">
        <v>326</v>
      </c>
      <c r="D185" s="268">
        <v>56</v>
      </c>
      <c r="E185" s="272"/>
      <c r="F185" s="272"/>
      <c r="G185" s="268"/>
      <c r="H185" s="291"/>
      <c r="I185" s="291"/>
      <c r="J185" s="293"/>
      <c r="K185" s="640"/>
      <c r="L185" s="640"/>
      <c r="M185" s="293"/>
      <c r="N185" s="291"/>
      <c r="O185" s="291"/>
      <c r="P185" s="293"/>
      <c r="Q185" s="640"/>
      <c r="R185" s="640"/>
    </row>
    <row r="186" spans="2:18" x14ac:dyDescent="0.3">
      <c r="B186" s="639"/>
      <c r="C186" s="269"/>
      <c r="D186" s="640"/>
      <c r="E186" s="640"/>
      <c r="G186" s="268"/>
      <c r="H186" s="640"/>
      <c r="I186" s="311"/>
      <c r="J186" s="640"/>
      <c r="K186" s="640"/>
      <c r="L186" s="291"/>
      <c r="M186" s="293"/>
      <c r="N186" s="640"/>
      <c r="O186" s="311"/>
      <c r="P186" s="640"/>
      <c r="Q186" s="640"/>
      <c r="R186" s="291"/>
    </row>
    <row r="187" spans="2:18" x14ac:dyDescent="0.3">
      <c r="B187" s="299" t="s">
        <v>254</v>
      </c>
      <c r="C187" s="269"/>
      <c r="D187" s="640"/>
      <c r="E187" s="640"/>
      <c r="G187" s="268"/>
      <c r="H187" s="312"/>
      <c r="I187" s="311"/>
      <c r="J187" s="640"/>
      <c r="K187" s="640"/>
      <c r="L187" s="291"/>
      <c r="M187" s="293"/>
      <c r="N187" s="312"/>
      <c r="O187" s="311"/>
      <c r="P187" s="640"/>
      <c r="Q187" s="640"/>
      <c r="R187" s="291"/>
    </row>
    <row r="188" spans="2:18" x14ac:dyDescent="0.3">
      <c r="B188" s="639" t="s">
        <v>209</v>
      </c>
      <c r="C188" s="639" t="s">
        <v>208</v>
      </c>
      <c r="D188" s="639" t="s">
        <v>204</v>
      </c>
      <c r="E188" s="639" t="s">
        <v>210</v>
      </c>
      <c r="F188" s="639" t="s">
        <v>211</v>
      </c>
      <c r="G188" s="268"/>
      <c r="H188" s="640"/>
      <c r="I188" s="640"/>
      <c r="J188" s="640"/>
      <c r="K188" s="640"/>
      <c r="L188" s="640"/>
      <c r="M188" s="293"/>
      <c r="N188" s="640"/>
      <c r="O188" s="640"/>
      <c r="P188" s="640"/>
      <c r="Q188" s="640"/>
      <c r="R188" s="640"/>
    </row>
    <row r="189" spans="2:18" x14ac:dyDescent="0.3">
      <c r="B189" s="298" t="s">
        <v>134</v>
      </c>
      <c r="C189" t="s">
        <v>325</v>
      </c>
      <c r="D189" s="268">
        <v>658</v>
      </c>
      <c r="E189" s="268">
        <v>369</v>
      </c>
      <c r="F189" s="306">
        <v>1.2768166089965396</v>
      </c>
      <c r="G189" s="268"/>
      <c r="H189" s="308"/>
      <c r="I189" s="291"/>
      <c r="J189" s="293"/>
      <c r="K189" s="293"/>
      <c r="L189" s="309"/>
      <c r="M189" s="293"/>
      <c r="N189" s="308"/>
      <c r="O189" s="291"/>
      <c r="P189" s="293"/>
      <c r="Q189" s="293"/>
      <c r="R189" s="309"/>
    </row>
    <row r="190" spans="2:18" x14ac:dyDescent="0.3">
      <c r="C190" t="s">
        <v>326</v>
      </c>
      <c r="D190" s="268">
        <v>289</v>
      </c>
      <c r="E190" s="272"/>
      <c r="F190" s="272"/>
      <c r="G190" s="268"/>
      <c r="H190" s="291"/>
      <c r="I190" s="291"/>
      <c r="J190" s="293"/>
      <c r="K190" s="640"/>
      <c r="L190" s="640"/>
      <c r="M190" s="293"/>
      <c r="N190" s="291"/>
      <c r="O190" s="291"/>
      <c r="P190" s="293"/>
      <c r="Q190" s="640"/>
      <c r="R190" s="640"/>
    </row>
    <row r="191" spans="2:18" x14ac:dyDescent="0.3">
      <c r="B191" s="3" t="s">
        <v>79</v>
      </c>
      <c r="C191" t="s">
        <v>325</v>
      </c>
      <c r="D191" s="268">
        <v>56</v>
      </c>
      <c r="E191" s="268">
        <v>-50</v>
      </c>
      <c r="F191" s="306">
        <v>-0.47169811320754718</v>
      </c>
      <c r="G191" s="268"/>
      <c r="H191" s="310"/>
      <c r="I191" s="291"/>
      <c r="J191" s="293"/>
      <c r="K191" s="293"/>
      <c r="L191" s="309"/>
      <c r="M191" s="293"/>
      <c r="N191" s="310"/>
      <c r="O191" s="291"/>
      <c r="P191" s="293"/>
      <c r="Q191" s="293"/>
      <c r="R191" s="309"/>
    </row>
    <row r="192" spans="2:18" x14ac:dyDescent="0.3">
      <c r="C192" t="s">
        <v>326</v>
      </c>
      <c r="D192" s="268">
        <v>106</v>
      </c>
      <c r="E192" s="272"/>
      <c r="F192" s="272"/>
      <c r="G192" s="268"/>
      <c r="H192" s="291"/>
      <c r="I192" s="291"/>
      <c r="J192" s="293"/>
      <c r="K192" s="640"/>
      <c r="L192" s="640"/>
      <c r="M192" s="293"/>
      <c r="N192" s="291"/>
      <c r="O192" s="291"/>
      <c r="P192" s="293"/>
      <c r="Q192" s="640"/>
      <c r="R192" s="640"/>
    </row>
    <row r="193" spans="2:18" x14ac:dyDescent="0.3">
      <c r="B193" s="639"/>
      <c r="C193" s="269"/>
      <c r="D193" s="640"/>
      <c r="E193" s="640"/>
      <c r="G193" s="268"/>
      <c r="H193" s="640"/>
      <c r="I193" s="311"/>
      <c r="J193" s="640"/>
      <c r="K193" s="640"/>
      <c r="L193" s="291"/>
      <c r="M193" s="293"/>
      <c r="N193" s="640"/>
      <c r="O193" s="311"/>
      <c r="P193" s="640"/>
      <c r="Q193" s="640"/>
      <c r="R193" s="291"/>
    </row>
    <row r="194" spans="2:18" x14ac:dyDescent="0.3">
      <c r="B194" s="305" t="s">
        <v>252</v>
      </c>
      <c r="C194" s="269"/>
      <c r="D194" s="640"/>
      <c r="E194" s="640"/>
      <c r="G194" s="268"/>
      <c r="H194" s="304"/>
      <c r="I194" s="311"/>
      <c r="J194" s="640"/>
      <c r="K194" s="640"/>
      <c r="L194" s="291"/>
      <c r="M194" s="293"/>
      <c r="N194" s="304"/>
      <c r="O194" s="311"/>
      <c r="P194" s="640"/>
      <c r="Q194" s="640"/>
      <c r="R194" s="291"/>
    </row>
    <row r="195" spans="2:18" x14ac:dyDescent="0.3">
      <c r="B195" s="639" t="s">
        <v>209</v>
      </c>
      <c r="C195" s="639" t="s">
        <v>208</v>
      </c>
      <c r="D195" s="639" t="s">
        <v>204</v>
      </c>
      <c r="E195" s="639" t="s">
        <v>210</v>
      </c>
      <c r="F195" s="639" t="s">
        <v>211</v>
      </c>
      <c r="G195" s="268"/>
      <c r="H195" s="640"/>
      <c r="I195" s="640"/>
      <c r="J195" s="640"/>
      <c r="K195" s="640"/>
      <c r="L195" s="640"/>
      <c r="M195" s="293"/>
      <c r="N195" s="640"/>
      <c r="O195" s="640"/>
      <c r="P195" s="640"/>
      <c r="Q195" s="640"/>
      <c r="R195" s="640"/>
    </row>
    <row r="196" spans="2:18" x14ac:dyDescent="0.3">
      <c r="B196" s="298" t="s">
        <v>134</v>
      </c>
      <c r="C196" t="s">
        <v>325</v>
      </c>
      <c r="D196" s="268">
        <v>153</v>
      </c>
      <c r="E196" s="268">
        <v>63</v>
      </c>
      <c r="F196" s="306">
        <v>0.7</v>
      </c>
      <c r="G196" s="268"/>
      <c r="H196" s="308"/>
      <c r="I196" s="291"/>
      <c r="J196" s="293"/>
      <c r="K196" s="293"/>
      <c r="L196" s="309"/>
      <c r="M196" s="293"/>
      <c r="N196" s="308"/>
      <c r="O196" s="291"/>
      <c r="P196" s="293"/>
      <c r="Q196" s="293"/>
      <c r="R196" s="309"/>
    </row>
    <row r="197" spans="2:18" x14ac:dyDescent="0.3">
      <c r="C197" t="s">
        <v>326</v>
      </c>
      <c r="D197" s="268">
        <v>90</v>
      </c>
      <c r="E197" s="272"/>
      <c r="F197" s="272"/>
      <c r="G197" s="268"/>
      <c r="H197" s="291"/>
      <c r="I197" s="291"/>
      <c r="J197" s="293"/>
      <c r="K197" s="640"/>
      <c r="L197" s="640"/>
      <c r="M197" s="293"/>
      <c r="N197" s="291"/>
      <c r="O197" s="291"/>
      <c r="P197" s="293"/>
      <c r="Q197" s="640"/>
      <c r="R197" s="640"/>
    </row>
    <row r="198" spans="2:18" x14ac:dyDescent="0.3">
      <c r="B198" s="3" t="s">
        <v>79</v>
      </c>
      <c r="C198" t="s">
        <v>325</v>
      </c>
      <c r="D198" s="268">
        <v>19</v>
      </c>
      <c r="E198" s="268">
        <v>69</v>
      </c>
      <c r="F198" s="306">
        <v>-1.38</v>
      </c>
      <c r="G198" s="268"/>
      <c r="H198" s="310"/>
      <c r="I198" s="291"/>
      <c r="J198" s="293"/>
      <c r="K198" s="293"/>
      <c r="L198" s="309"/>
      <c r="M198" s="293"/>
      <c r="N198" s="310"/>
      <c r="O198" s="291"/>
      <c r="P198" s="293"/>
      <c r="Q198" s="293"/>
      <c r="R198" s="309"/>
    </row>
    <row r="199" spans="2:18" x14ac:dyDescent="0.3">
      <c r="C199" t="s">
        <v>326</v>
      </c>
      <c r="D199" s="268">
        <v>-50</v>
      </c>
      <c r="E199" s="272"/>
      <c r="F199" s="272"/>
      <c r="G199" s="268"/>
      <c r="H199" s="291"/>
      <c r="I199" s="291"/>
      <c r="J199" s="293"/>
      <c r="K199" s="640"/>
      <c r="L199" s="640"/>
      <c r="M199" s="293"/>
      <c r="N199" s="291"/>
      <c r="O199" s="291"/>
      <c r="P199" s="293"/>
      <c r="Q199" s="640"/>
      <c r="R199" s="640"/>
    </row>
    <row r="200" spans="2:18" x14ac:dyDescent="0.3">
      <c r="H200" s="291"/>
      <c r="I200" s="291"/>
      <c r="J200" s="291"/>
      <c r="K200" s="291"/>
      <c r="L200" s="291"/>
      <c r="M200" s="291"/>
      <c r="N200" s="291"/>
      <c r="O200" s="291"/>
      <c r="P200" s="291"/>
      <c r="Q200" s="291"/>
      <c r="R200" s="291"/>
    </row>
    <row r="201" spans="2:18" x14ac:dyDescent="0.3">
      <c r="H201" s="291"/>
      <c r="I201" s="291"/>
      <c r="J201" s="291"/>
      <c r="K201" s="291"/>
      <c r="L201" s="291"/>
      <c r="M201" s="291"/>
      <c r="N201" s="291"/>
      <c r="O201" s="291"/>
      <c r="P201" s="291"/>
      <c r="Q201" s="291"/>
      <c r="R201" s="291"/>
    </row>
    <row r="202" spans="2:18" x14ac:dyDescent="0.3">
      <c r="B202" s="274" t="s">
        <v>249</v>
      </c>
      <c r="C202" s="274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</row>
    <row r="203" spans="2:18" x14ac:dyDescent="0.3">
      <c r="B203" s="294" t="s">
        <v>250</v>
      </c>
      <c r="C203" s="294"/>
      <c r="D203" s="294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</row>
    <row r="204" spans="2:18" x14ac:dyDescent="0.3">
      <c r="B204" s="270" t="s">
        <v>134</v>
      </c>
      <c r="C204" s="270"/>
      <c r="D204" s="270" t="s">
        <v>255</v>
      </c>
      <c r="E204" s="21"/>
    </row>
    <row r="205" spans="2:18" x14ac:dyDescent="0.3">
      <c r="B205" s="639" t="s">
        <v>207</v>
      </c>
      <c r="C205" s="639" t="s">
        <v>204</v>
      </c>
      <c r="D205" s="639" t="s">
        <v>205</v>
      </c>
      <c r="E205" s="639" t="s">
        <v>206</v>
      </c>
      <c r="G205" s="230" t="s">
        <v>128</v>
      </c>
      <c r="H205" s="230" t="s">
        <v>131</v>
      </c>
      <c r="I205" s="230" t="s">
        <v>134</v>
      </c>
      <c r="J205" s="230" t="s">
        <v>137</v>
      </c>
      <c r="K205" s="230"/>
      <c r="L205" s="389"/>
      <c r="M205" s="389"/>
      <c r="N205" s="389"/>
      <c r="O205" s="389"/>
      <c r="P205" s="389"/>
      <c r="Q205" s="389"/>
      <c r="R205" s="389"/>
    </row>
    <row r="206" spans="2:18" x14ac:dyDescent="0.3">
      <c r="B206" s="639" t="s">
        <v>325</v>
      </c>
      <c r="C206" s="269">
        <v>875</v>
      </c>
      <c r="D206" s="269">
        <v>-36</v>
      </c>
      <c r="E206" s="307">
        <v>-3.9517014270032957E-2</v>
      </c>
      <c r="G206" s="268">
        <v>241</v>
      </c>
      <c r="H206" s="268">
        <v>538</v>
      </c>
      <c r="I206" s="268">
        <v>875</v>
      </c>
      <c r="J206" s="268">
        <v>0</v>
      </c>
      <c r="K206" s="268"/>
      <c r="L206" s="268"/>
      <c r="M206" s="268"/>
      <c r="N206" s="268"/>
      <c r="O206" s="268"/>
      <c r="P206" s="268"/>
      <c r="Q206" s="268"/>
      <c r="R206" s="268"/>
    </row>
    <row r="207" spans="2:18" x14ac:dyDescent="0.3">
      <c r="B207" s="639" t="s">
        <v>326</v>
      </c>
      <c r="C207" s="269">
        <v>911</v>
      </c>
      <c r="D207" s="272"/>
      <c r="E207" s="272"/>
      <c r="G207" s="293">
        <v>306</v>
      </c>
      <c r="H207" s="293">
        <v>628</v>
      </c>
      <c r="I207" s="293">
        <v>911</v>
      </c>
      <c r="J207" s="293">
        <v>0</v>
      </c>
      <c r="K207" s="268"/>
      <c r="L207" s="268"/>
      <c r="M207" s="268"/>
      <c r="N207" s="268"/>
      <c r="O207" s="268"/>
      <c r="P207" s="268"/>
      <c r="Q207" s="268"/>
      <c r="R207" s="268"/>
    </row>
    <row r="208" spans="2:18" x14ac:dyDescent="0.3">
      <c r="B208" s="639"/>
      <c r="C208" s="269"/>
      <c r="D208" s="640"/>
      <c r="E208" s="640"/>
      <c r="F208" s="291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</row>
    <row r="209" spans="2:18" x14ac:dyDescent="0.3">
      <c r="B209" s="270" t="s">
        <v>238</v>
      </c>
      <c r="C209" s="270"/>
      <c r="D209" s="270" t="s">
        <v>256</v>
      </c>
      <c r="E209" s="21"/>
    </row>
    <row r="210" spans="2:18" x14ac:dyDescent="0.3">
      <c r="B210" s="639" t="s">
        <v>207</v>
      </c>
      <c r="C210" s="639" t="s">
        <v>204</v>
      </c>
      <c r="D210" s="639" t="s">
        <v>205</v>
      </c>
      <c r="E210" s="639" t="s">
        <v>206</v>
      </c>
      <c r="G210" s="230" t="s">
        <v>128</v>
      </c>
      <c r="H210" s="230" t="s">
        <v>237</v>
      </c>
      <c r="I210" s="230" t="s">
        <v>238</v>
      </c>
      <c r="J210" s="230" t="s">
        <v>239</v>
      </c>
      <c r="K210" s="389"/>
      <c r="L210" s="389"/>
      <c r="M210" s="389"/>
      <c r="N210" s="389"/>
      <c r="O210" s="389"/>
      <c r="P210" s="389"/>
      <c r="Q210" s="389"/>
      <c r="R210" s="389"/>
    </row>
    <row r="211" spans="2:18" x14ac:dyDescent="0.3">
      <c r="B211" s="639" t="s">
        <v>325</v>
      </c>
      <c r="C211" s="269">
        <v>337</v>
      </c>
      <c r="D211" s="269">
        <v>54</v>
      </c>
      <c r="E211" s="307">
        <v>0.19081272084805656</v>
      </c>
      <c r="G211" s="268">
        <v>241</v>
      </c>
      <c r="H211" s="268">
        <v>297</v>
      </c>
      <c r="I211" s="268">
        <v>337</v>
      </c>
      <c r="J211" s="268">
        <v>0</v>
      </c>
      <c r="K211" s="268"/>
      <c r="L211" s="268"/>
      <c r="M211" s="268"/>
      <c r="N211" s="268"/>
      <c r="O211" s="268"/>
      <c r="P211" s="268"/>
      <c r="Q211" s="268"/>
      <c r="R211" s="268"/>
    </row>
    <row r="212" spans="2:18" x14ac:dyDescent="0.3">
      <c r="B212" s="639" t="s">
        <v>326</v>
      </c>
      <c r="C212" s="269">
        <v>283</v>
      </c>
      <c r="D212" s="272"/>
      <c r="E212" s="272"/>
      <c r="G212" s="293">
        <v>306</v>
      </c>
      <c r="H212" s="293">
        <v>322</v>
      </c>
      <c r="I212" s="293">
        <v>283</v>
      </c>
      <c r="J212" s="293">
        <v>0</v>
      </c>
      <c r="K212" s="268"/>
      <c r="L212" s="268"/>
      <c r="M212" s="268"/>
      <c r="N212" s="268"/>
      <c r="O212" s="268"/>
      <c r="P212" s="268"/>
      <c r="Q212" s="268"/>
      <c r="R212" s="268"/>
    </row>
    <row r="213" spans="2:18" x14ac:dyDescent="0.3">
      <c r="B213" s="639"/>
      <c r="C213" s="269"/>
      <c r="D213" s="640"/>
      <c r="E213" s="640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</row>
    <row r="214" spans="2:18" x14ac:dyDescent="0.3">
      <c r="B214" s="296" t="s">
        <v>251</v>
      </c>
      <c r="C214" s="296"/>
      <c r="D214" s="296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</row>
    <row r="215" spans="2:18" x14ac:dyDescent="0.3">
      <c r="B215" s="270" t="s">
        <v>134</v>
      </c>
      <c r="C215" s="270"/>
      <c r="D215" s="270" t="s">
        <v>255</v>
      </c>
      <c r="E215" s="21"/>
    </row>
    <row r="216" spans="2:18" x14ac:dyDescent="0.3">
      <c r="B216" s="639" t="s">
        <v>207</v>
      </c>
      <c r="C216" s="639" t="s">
        <v>204</v>
      </c>
      <c r="D216" s="639" t="s">
        <v>205</v>
      </c>
      <c r="E216" s="639" t="s">
        <v>206</v>
      </c>
      <c r="G216" s="230" t="s">
        <v>128</v>
      </c>
      <c r="H216" s="230" t="s">
        <v>131</v>
      </c>
      <c r="I216" s="230" t="s">
        <v>134</v>
      </c>
      <c r="J216" s="230" t="s">
        <v>137</v>
      </c>
      <c r="K216" s="230"/>
      <c r="L216" s="389"/>
      <c r="M216" s="389"/>
      <c r="N216" s="389"/>
      <c r="O216" s="389"/>
      <c r="P216" s="389"/>
      <c r="Q216" s="389"/>
      <c r="R216" s="389"/>
    </row>
    <row r="217" spans="2:18" x14ac:dyDescent="0.3">
      <c r="B217" s="639" t="s">
        <v>325</v>
      </c>
      <c r="C217" s="269">
        <v>248</v>
      </c>
      <c r="D217" s="269">
        <v>-99</v>
      </c>
      <c r="E217" s="307">
        <v>-0.28530259365994237</v>
      </c>
      <c r="G217" s="268">
        <v>85</v>
      </c>
      <c r="H217" s="268">
        <v>159</v>
      </c>
      <c r="I217" s="268">
        <v>248</v>
      </c>
      <c r="J217" s="268">
        <v>0</v>
      </c>
      <c r="K217" s="268"/>
      <c r="L217" s="268"/>
      <c r="M217" s="268"/>
      <c r="N217" s="268"/>
      <c r="O217" s="268"/>
      <c r="P217" s="268"/>
      <c r="Q217" s="268"/>
      <c r="R217" s="268"/>
    </row>
    <row r="218" spans="2:18" x14ac:dyDescent="0.3">
      <c r="B218" s="639" t="s">
        <v>326</v>
      </c>
      <c r="C218" s="269">
        <v>347</v>
      </c>
      <c r="D218" s="272"/>
      <c r="E218" s="272"/>
      <c r="G218" s="293">
        <v>91</v>
      </c>
      <c r="H218" s="293">
        <v>260</v>
      </c>
      <c r="I218" s="293">
        <v>347</v>
      </c>
      <c r="J218" s="293">
        <v>0</v>
      </c>
      <c r="K218" s="268"/>
      <c r="L218" s="268"/>
      <c r="M218" s="268"/>
      <c r="N218" s="268"/>
      <c r="O218" s="268"/>
      <c r="P218" s="268"/>
      <c r="Q218" s="268"/>
      <c r="R218" s="268"/>
    </row>
    <row r="219" spans="2:18" x14ac:dyDescent="0.3">
      <c r="B219" s="639"/>
      <c r="C219" s="269"/>
      <c r="D219" s="640"/>
      <c r="E219" s="640"/>
      <c r="F219" s="291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</row>
    <row r="220" spans="2:18" x14ac:dyDescent="0.3">
      <c r="B220" s="270" t="s">
        <v>238</v>
      </c>
      <c r="C220" s="270"/>
      <c r="D220" s="270" t="s">
        <v>256</v>
      </c>
      <c r="E220" s="21"/>
    </row>
    <row r="221" spans="2:18" x14ac:dyDescent="0.3">
      <c r="B221" s="639" t="s">
        <v>207</v>
      </c>
      <c r="C221" s="639" t="s">
        <v>204</v>
      </c>
      <c r="D221" s="639" t="s">
        <v>205</v>
      </c>
      <c r="E221" s="639" t="s">
        <v>206</v>
      </c>
      <c r="G221" s="230" t="s">
        <v>128</v>
      </c>
      <c r="H221" s="230" t="s">
        <v>237</v>
      </c>
      <c r="I221" s="230" t="s">
        <v>238</v>
      </c>
      <c r="J221" s="230" t="s">
        <v>239</v>
      </c>
      <c r="K221" s="389"/>
      <c r="L221" s="389"/>
      <c r="M221" s="389"/>
      <c r="N221" s="389"/>
      <c r="O221" s="389"/>
      <c r="P221" s="389"/>
      <c r="Q221" s="389"/>
      <c r="R221" s="389"/>
    </row>
    <row r="222" spans="2:18" x14ac:dyDescent="0.3">
      <c r="B222" s="639" t="s">
        <v>325</v>
      </c>
      <c r="C222" s="269">
        <v>89</v>
      </c>
      <c r="D222" s="269">
        <v>2</v>
      </c>
      <c r="E222" s="307">
        <v>2.2988505747126409E-2</v>
      </c>
      <c r="G222" s="268">
        <v>85</v>
      </c>
      <c r="H222" s="268">
        <v>74</v>
      </c>
      <c r="I222" s="268">
        <v>89</v>
      </c>
      <c r="J222" s="268">
        <v>0</v>
      </c>
      <c r="K222" s="268"/>
      <c r="L222" s="268"/>
      <c r="M222" s="268"/>
      <c r="N222" s="268"/>
      <c r="O222" s="268"/>
      <c r="P222" s="268"/>
      <c r="Q222" s="268"/>
      <c r="R222" s="268"/>
    </row>
    <row r="223" spans="2:18" x14ac:dyDescent="0.3">
      <c r="B223" s="639" t="s">
        <v>326</v>
      </c>
      <c r="C223" s="269">
        <v>87</v>
      </c>
      <c r="D223" s="272"/>
      <c r="E223" s="272"/>
      <c r="G223" s="293">
        <v>91</v>
      </c>
      <c r="H223" s="293">
        <v>169</v>
      </c>
      <c r="I223" s="293">
        <v>87</v>
      </c>
      <c r="J223" s="293">
        <v>0</v>
      </c>
      <c r="K223" s="268"/>
      <c r="L223" s="268"/>
      <c r="M223" s="268"/>
      <c r="N223" s="268"/>
      <c r="O223" s="268"/>
      <c r="P223" s="268"/>
      <c r="Q223" s="268"/>
      <c r="R223" s="268"/>
    </row>
    <row r="224" spans="2:18" x14ac:dyDescent="0.3">
      <c r="B224" s="639"/>
      <c r="C224" s="269"/>
      <c r="D224" s="640"/>
      <c r="E224" s="640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</row>
    <row r="225" spans="2:19" x14ac:dyDescent="0.3">
      <c r="B225" s="296" t="s">
        <v>252</v>
      </c>
      <c r="C225" s="296"/>
      <c r="D225" s="296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</row>
    <row r="226" spans="2:19" x14ac:dyDescent="0.3">
      <c r="B226" s="270" t="s">
        <v>134</v>
      </c>
      <c r="C226" s="270"/>
      <c r="D226" s="270" t="s">
        <v>255</v>
      </c>
      <c r="E226" s="21"/>
    </row>
    <row r="227" spans="2:19" x14ac:dyDescent="0.3">
      <c r="B227" s="639" t="s">
        <v>207</v>
      </c>
      <c r="C227" s="639" t="s">
        <v>204</v>
      </c>
      <c r="D227" s="639" t="s">
        <v>205</v>
      </c>
      <c r="E227" s="639" t="s">
        <v>206</v>
      </c>
      <c r="G227" s="230" t="s">
        <v>128</v>
      </c>
      <c r="H227" s="230" t="s">
        <v>131</v>
      </c>
      <c r="I227" s="230" t="s">
        <v>134</v>
      </c>
      <c r="J227" s="230" t="s">
        <v>137</v>
      </c>
      <c r="K227" s="230"/>
      <c r="L227" s="389"/>
      <c r="M227" s="389"/>
      <c r="N227" s="389"/>
      <c r="O227" s="389"/>
      <c r="P227" s="389"/>
      <c r="Q227" s="389"/>
      <c r="R227" s="389"/>
    </row>
    <row r="228" spans="2:19" x14ac:dyDescent="0.3">
      <c r="B228" s="639" t="s">
        <v>325</v>
      </c>
      <c r="C228" s="269">
        <v>644</v>
      </c>
      <c r="D228" s="269">
        <v>74</v>
      </c>
      <c r="E228" s="307">
        <v>0.12982456140350873</v>
      </c>
      <c r="G228" s="268">
        <v>150</v>
      </c>
      <c r="H228" s="268">
        <v>373</v>
      </c>
      <c r="I228" s="268">
        <v>644</v>
      </c>
      <c r="J228" s="268">
        <v>0</v>
      </c>
      <c r="K228" s="268"/>
      <c r="L228" s="268"/>
      <c r="M228" s="268"/>
      <c r="N228" s="268"/>
      <c r="O228" s="268"/>
      <c r="P228" s="268"/>
      <c r="Q228" s="268"/>
      <c r="R228" s="268"/>
    </row>
    <row r="229" spans="2:19" x14ac:dyDescent="0.3">
      <c r="B229" s="639" t="s">
        <v>326</v>
      </c>
      <c r="C229" s="269">
        <v>570</v>
      </c>
      <c r="D229" s="272"/>
      <c r="E229" s="272"/>
      <c r="G229" s="293">
        <v>219</v>
      </c>
      <c r="H229" s="293">
        <v>379</v>
      </c>
      <c r="I229" s="293">
        <v>570</v>
      </c>
      <c r="J229" s="293">
        <v>0</v>
      </c>
      <c r="K229" s="268"/>
      <c r="L229" s="268"/>
      <c r="M229" s="268"/>
      <c r="N229" s="268"/>
      <c r="O229" s="268"/>
      <c r="P229" s="268"/>
      <c r="Q229" s="268"/>
      <c r="R229" s="268"/>
    </row>
    <row r="230" spans="2:19" x14ac:dyDescent="0.3">
      <c r="B230" s="639"/>
      <c r="C230" s="269"/>
      <c r="D230" s="640"/>
      <c r="E230" s="640"/>
      <c r="F230" s="291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</row>
    <row r="231" spans="2:19" x14ac:dyDescent="0.3">
      <c r="B231" s="270" t="s">
        <v>238</v>
      </c>
      <c r="C231" s="270"/>
      <c r="D231" s="270" t="s">
        <v>256</v>
      </c>
      <c r="E231" s="21"/>
    </row>
    <row r="232" spans="2:19" x14ac:dyDescent="0.3">
      <c r="B232" s="639" t="s">
        <v>207</v>
      </c>
      <c r="C232" s="639" t="s">
        <v>204</v>
      </c>
      <c r="D232" s="639" t="s">
        <v>205</v>
      </c>
      <c r="E232" s="639" t="s">
        <v>206</v>
      </c>
      <c r="G232" s="230" t="s">
        <v>128</v>
      </c>
      <c r="H232" s="230" t="s">
        <v>237</v>
      </c>
      <c r="I232" s="230" t="s">
        <v>238</v>
      </c>
      <c r="J232" s="230" t="s">
        <v>239</v>
      </c>
      <c r="K232" s="389"/>
      <c r="L232" s="389"/>
      <c r="M232" s="389"/>
      <c r="N232" s="389"/>
      <c r="O232" s="389"/>
      <c r="P232" s="389"/>
      <c r="Q232" s="389"/>
      <c r="R232" s="389"/>
    </row>
    <row r="233" spans="2:19" x14ac:dyDescent="0.3">
      <c r="B233" s="639" t="s">
        <v>325</v>
      </c>
      <c r="C233" s="269">
        <v>271</v>
      </c>
      <c r="D233" s="269">
        <v>80</v>
      </c>
      <c r="E233" s="307">
        <v>0.41884816753926701</v>
      </c>
      <c r="G233" s="268">
        <v>150</v>
      </c>
      <c r="H233" s="268">
        <v>223</v>
      </c>
      <c r="I233" s="268">
        <v>271</v>
      </c>
      <c r="J233" s="268">
        <v>0</v>
      </c>
      <c r="K233" s="268"/>
      <c r="L233" s="268"/>
      <c r="M233" s="268"/>
      <c r="N233" s="268"/>
      <c r="O233" s="268"/>
      <c r="P233" s="268"/>
      <c r="Q233" s="268"/>
      <c r="R233" s="268"/>
    </row>
    <row r="234" spans="2:19" x14ac:dyDescent="0.3">
      <c r="B234" s="639" t="s">
        <v>326</v>
      </c>
      <c r="C234" s="269">
        <v>191</v>
      </c>
      <c r="D234" s="272"/>
      <c r="E234" s="272"/>
      <c r="G234" s="293">
        <v>219</v>
      </c>
      <c r="H234" s="293">
        <v>160</v>
      </c>
      <c r="I234" s="293">
        <v>191</v>
      </c>
      <c r="J234" s="293">
        <v>0</v>
      </c>
      <c r="K234" s="268"/>
      <c r="L234" s="268"/>
      <c r="M234" s="268"/>
      <c r="N234" s="268"/>
      <c r="O234" s="268"/>
      <c r="P234" s="268"/>
      <c r="Q234" s="268"/>
      <c r="R234" s="268"/>
    </row>
    <row r="235" spans="2:19" x14ac:dyDescent="0.3">
      <c r="B235" s="639"/>
      <c r="C235" s="269"/>
      <c r="D235" s="640"/>
      <c r="E235" s="640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</row>
    <row r="236" spans="2:19" x14ac:dyDescent="0.3">
      <c r="B236" s="300" t="s">
        <v>253</v>
      </c>
      <c r="C236" s="301"/>
      <c r="D236" s="302"/>
      <c r="E236" s="302"/>
      <c r="F236" s="297"/>
      <c r="G236" s="303"/>
      <c r="H236" s="303"/>
      <c r="I236" s="303"/>
      <c r="J236" s="303"/>
      <c r="K236" s="303"/>
      <c r="L236" s="303"/>
      <c r="M236" s="303"/>
      <c r="N236" s="303"/>
      <c r="O236" s="303"/>
      <c r="P236" s="303"/>
      <c r="Q236" s="303"/>
      <c r="R236" s="303"/>
    </row>
    <row r="237" spans="2:19" x14ac:dyDescent="0.3">
      <c r="B237" s="275" t="s">
        <v>15</v>
      </c>
      <c r="C237" s="275"/>
      <c r="H237" s="271"/>
      <c r="N237" s="271"/>
    </row>
    <row r="238" spans="2:19" x14ac:dyDescent="0.3">
      <c r="B238" s="304" t="s">
        <v>250</v>
      </c>
      <c r="C238" s="640"/>
      <c r="D238" s="270"/>
      <c r="E238" s="640"/>
      <c r="F238" s="640"/>
      <c r="G238" s="291"/>
      <c r="H238" s="304"/>
      <c r="I238" s="640"/>
      <c r="J238" s="640"/>
      <c r="K238" s="640"/>
      <c r="L238" s="640"/>
      <c r="M238" s="291"/>
      <c r="N238" s="304"/>
      <c r="O238" s="640"/>
      <c r="P238" s="640"/>
      <c r="Q238" s="640"/>
      <c r="R238" s="640"/>
      <c r="S238" s="291"/>
    </row>
    <row r="239" spans="2:19" x14ac:dyDescent="0.3">
      <c r="B239" s="639" t="s">
        <v>209</v>
      </c>
      <c r="C239" s="639" t="s">
        <v>208</v>
      </c>
      <c r="D239" s="639" t="s">
        <v>204</v>
      </c>
      <c r="E239" s="639" t="s">
        <v>210</v>
      </c>
      <c r="F239" s="639" t="s">
        <v>211</v>
      </c>
      <c r="G239" s="291"/>
      <c r="H239" s="640"/>
      <c r="I239" s="640"/>
      <c r="J239" s="640"/>
      <c r="K239" s="640"/>
      <c r="L239" s="640"/>
      <c r="M239" s="291"/>
      <c r="N239" s="640"/>
      <c r="O239" s="640"/>
      <c r="P239" s="640"/>
      <c r="Q239" s="640"/>
      <c r="R239" s="640"/>
      <c r="S239" s="291"/>
    </row>
    <row r="240" spans="2:19" x14ac:dyDescent="0.3">
      <c r="B240" s="298" t="s">
        <v>134</v>
      </c>
      <c r="C240" t="s">
        <v>325</v>
      </c>
      <c r="D240" s="268">
        <v>875</v>
      </c>
      <c r="E240" s="268">
        <v>-36</v>
      </c>
      <c r="F240" s="306">
        <v>-3.9517014270032957E-2</v>
      </c>
      <c r="G240" s="291"/>
      <c r="H240" s="308"/>
      <c r="I240" s="291"/>
      <c r="J240" s="293"/>
      <c r="K240" s="293"/>
      <c r="L240" s="309"/>
      <c r="M240" s="291"/>
      <c r="N240" s="308"/>
      <c r="O240" s="291"/>
      <c r="P240" s="293"/>
      <c r="Q240" s="293"/>
      <c r="R240" s="309"/>
      <c r="S240" s="291"/>
    </row>
    <row r="241" spans="2:19" x14ac:dyDescent="0.3">
      <c r="C241" t="s">
        <v>326</v>
      </c>
      <c r="D241" s="268">
        <v>911</v>
      </c>
      <c r="E241" s="272"/>
      <c r="F241" s="272"/>
      <c r="G241" s="291"/>
      <c r="H241" s="291"/>
      <c r="I241" s="291"/>
      <c r="J241" s="293"/>
      <c r="K241" s="640"/>
      <c r="L241" s="640"/>
      <c r="M241" s="291"/>
      <c r="N241" s="291"/>
      <c r="O241" s="291"/>
      <c r="P241" s="293"/>
      <c r="Q241" s="640"/>
      <c r="R241" s="640"/>
      <c r="S241" s="291"/>
    </row>
    <row r="242" spans="2:19" x14ac:dyDescent="0.3">
      <c r="B242" s="3" t="s">
        <v>79</v>
      </c>
      <c r="C242" t="s">
        <v>325</v>
      </c>
      <c r="D242" s="268">
        <v>337</v>
      </c>
      <c r="E242" s="268">
        <v>54</v>
      </c>
      <c r="F242" s="306">
        <v>0.19081272084805656</v>
      </c>
      <c r="G242" s="291"/>
      <c r="H242" s="310"/>
      <c r="I242" s="291"/>
      <c r="J242" s="293"/>
      <c r="K242" s="293"/>
      <c r="L242" s="309"/>
      <c r="M242" s="291"/>
      <c r="N242" s="310"/>
      <c r="O242" s="291"/>
      <c r="P242" s="293"/>
      <c r="Q242" s="293"/>
      <c r="R242" s="309"/>
      <c r="S242" s="291"/>
    </row>
    <row r="243" spans="2:19" x14ac:dyDescent="0.3">
      <c r="C243" t="s">
        <v>326</v>
      </c>
      <c r="D243" s="268">
        <v>283</v>
      </c>
      <c r="E243" s="272"/>
      <c r="F243" s="272"/>
      <c r="G243" s="268"/>
      <c r="H243" s="291"/>
      <c r="I243" s="291"/>
      <c r="J243" s="293"/>
      <c r="K243" s="640"/>
      <c r="L243" s="640"/>
      <c r="M243" s="293"/>
      <c r="N243" s="291"/>
      <c r="O243" s="291"/>
      <c r="P243" s="293"/>
      <c r="Q243" s="640"/>
      <c r="R243" s="640"/>
      <c r="S243" s="291"/>
    </row>
    <row r="244" spans="2:19" x14ac:dyDescent="0.3">
      <c r="B244" s="639"/>
      <c r="C244" s="269"/>
      <c r="D244" s="640"/>
      <c r="E244" s="640"/>
      <c r="G244" s="268"/>
      <c r="H244" s="640"/>
      <c r="I244" s="311"/>
      <c r="J244" s="640"/>
      <c r="K244" s="640"/>
      <c r="L244" s="291"/>
      <c r="M244" s="293"/>
      <c r="N244" s="640"/>
      <c r="O244" s="311"/>
      <c r="P244" s="640"/>
      <c r="Q244" s="640"/>
      <c r="R244" s="291"/>
      <c r="S244" s="291"/>
    </row>
    <row r="245" spans="2:19" x14ac:dyDescent="0.3">
      <c r="B245" s="299" t="s">
        <v>254</v>
      </c>
      <c r="C245" s="269"/>
      <c r="D245" s="640"/>
      <c r="E245" s="640"/>
      <c r="G245" s="268"/>
      <c r="H245" s="312"/>
      <c r="I245" s="311"/>
      <c r="J245" s="640"/>
      <c r="K245" s="640"/>
      <c r="L245" s="291"/>
      <c r="M245" s="293"/>
      <c r="N245" s="312"/>
      <c r="O245" s="311"/>
      <c r="P245" s="640"/>
      <c r="Q245" s="640"/>
      <c r="R245" s="291"/>
      <c r="S245" s="291"/>
    </row>
    <row r="246" spans="2:19" x14ac:dyDescent="0.3">
      <c r="B246" s="639" t="s">
        <v>209</v>
      </c>
      <c r="C246" s="639" t="s">
        <v>208</v>
      </c>
      <c r="D246" s="639" t="s">
        <v>204</v>
      </c>
      <c r="E246" s="639" t="s">
        <v>210</v>
      </c>
      <c r="F246" s="639" t="s">
        <v>211</v>
      </c>
      <c r="G246" s="268"/>
      <c r="H246" s="640"/>
      <c r="I246" s="640"/>
      <c r="J246" s="640"/>
      <c r="K246" s="640"/>
      <c r="L246" s="640"/>
      <c r="M246" s="293"/>
      <c r="N246" s="640"/>
      <c r="O246" s="640"/>
      <c r="P246" s="640"/>
      <c r="Q246" s="640"/>
      <c r="R246" s="640"/>
      <c r="S246" s="291"/>
    </row>
    <row r="247" spans="2:19" x14ac:dyDescent="0.3">
      <c r="B247" s="298" t="s">
        <v>134</v>
      </c>
      <c r="C247" t="s">
        <v>325</v>
      </c>
      <c r="D247" s="268">
        <v>248</v>
      </c>
      <c r="E247" s="268">
        <v>-99</v>
      </c>
      <c r="F247" s="306">
        <v>-0.28530259365994237</v>
      </c>
      <c r="G247" s="268"/>
      <c r="H247" s="308"/>
      <c r="I247" s="291"/>
      <c r="J247" s="293"/>
      <c r="K247" s="293"/>
      <c r="L247" s="309"/>
      <c r="M247" s="293"/>
      <c r="N247" s="308"/>
      <c r="O247" s="291"/>
      <c r="P247" s="293"/>
      <c r="Q247" s="293"/>
      <c r="R247" s="309"/>
      <c r="S247" s="291"/>
    </row>
    <row r="248" spans="2:19" x14ac:dyDescent="0.3">
      <c r="C248" t="s">
        <v>326</v>
      </c>
      <c r="D248" s="268">
        <v>347</v>
      </c>
      <c r="E248" s="272"/>
      <c r="F248" s="272"/>
      <c r="G248" s="268"/>
      <c r="H248" s="291"/>
      <c r="I248" s="291"/>
      <c r="J248" s="293"/>
      <c r="K248" s="640"/>
      <c r="L248" s="640"/>
      <c r="M248" s="293"/>
      <c r="N248" s="291"/>
      <c r="O248" s="291"/>
      <c r="P248" s="293"/>
      <c r="Q248" s="640"/>
      <c r="R248" s="640"/>
      <c r="S248" s="291"/>
    </row>
    <row r="249" spans="2:19" x14ac:dyDescent="0.3">
      <c r="B249" s="3" t="s">
        <v>238</v>
      </c>
      <c r="C249" t="s">
        <v>325</v>
      </c>
      <c r="D249" s="268">
        <v>89</v>
      </c>
      <c r="E249" s="268">
        <v>2</v>
      </c>
      <c r="F249" s="306">
        <v>2.2988505747126409E-2</v>
      </c>
      <c r="G249" s="268"/>
      <c r="H249" s="310"/>
      <c r="I249" s="291"/>
      <c r="J249" s="293"/>
      <c r="K249" s="293"/>
      <c r="L249" s="309"/>
      <c r="M249" s="293"/>
      <c r="N249" s="310"/>
      <c r="O249" s="291"/>
      <c r="P249" s="293"/>
      <c r="Q249" s="293"/>
      <c r="R249" s="309"/>
      <c r="S249" s="291"/>
    </row>
    <row r="250" spans="2:19" x14ac:dyDescent="0.3">
      <c r="C250" t="s">
        <v>326</v>
      </c>
      <c r="D250" s="268">
        <v>87</v>
      </c>
      <c r="E250" s="272"/>
      <c r="F250" s="272"/>
      <c r="G250" s="268"/>
      <c r="H250" s="291"/>
      <c r="I250" s="291"/>
      <c r="J250" s="293"/>
      <c r="K250" s="640"/>
      <c r="L250" s="640"/>
      <c r="M250" s="293"/>
      <c r="N250" s="291"/>
      <c r="O250" s="291"/>
      <c r="P250" s="293"/>
      <c r="Q250" s="640"/>
      <c r="R250" s="640"/>
      <c r="S250" s="291"/>
    </row>
    <row r="251" spans="2:19" x14ac:dyDescent="0.3">
      <c r="B251" s="639"/>
      <c r="C251" s="269"/>
      <c r="D251" s="640"/>
      <c r="E251" s="640"/>
      <c r="G251" s="268"/>
      <c r="H251" s="640"/>
      <c r="I251" s="311"/>
      <c r="J251" s="640"/>
      <c r="K251" s="640"/>
      <c r="L251" s="291"/>
      <c r="M251" s="293"/>
      <c r="N251" s="640"/>
      <c r="O251" s="311"/>
      <c r="P251" s="640"/>
      <c r="Q251" s="640"/>
      <c r="R251" s="291"/>
      <c r="S251" s="291"/>
    </row>
    <row r="252" spans="2:19" x14ac:dyDescent="0.3">
      <c r="B252" s="305" t="s">
        <v>252</v>
      </c>
      <c r="C252" s="269"/>
      <c r="D252" s="640"/>
      <c r="E252" s="640"/>
      <c r="G252" s="268"/>
      <c r="H252" s="304"/>
      <c r="I252" s="311"/>
      <c r="J252" s="640"/>
      <c r="K252" s="640"/>
      <c r="L252" s="291"/>
      <c r="M252" s="293"/>
      <c r="N252" s="304"/>
      <c r="O252" s="311"/>
      <c r="P252" s="640"/>
      <c r="Q252" s="640"/>
      <c r="R252" s="291"/>
      <c r="S252" s="291"/>
    </row>
    <row r="253" spans="2:19" x14ac:dyDescent="0.3">
      <c r="B253" s="639" t="s">
        <v>209</v>
      </c>
      <c r="C253" s="639" t="s">
        <v>208</v>
      </c>
      <c r="D253" s="639" t="s">
        <v>204</v>
      </c>
      <c r="E253" s="639" t="s">
        <v>210</v>
      </c>
      <c r="F253" s="639" t="s">
        <v>211</v>
      </c>
      <c r="G253" s="268"/>
      <c r="H253" s="640"/>
      <c r="I253" s="640"/>
      <c r="J253" s="640"/>
      <c r="K253" s="640"/>
      <c r="L253" s="640"/>
      <c r="M253" s="293"/>
      <c r="N253" s="640"/>
      <c r="O253" s="640"/>
      <c r="P253" s="640"/>
      <c r="Q253" s="640"/>
      <c r="R253" s="640"/>
      <c r="S253" s="291"/>
    </row>
    <row r="254" spans="2:19" x14ac:dyDescent="0.3">
      <c r="B254" s="298" t="s">
        <v>134</v>
      </c>
      <c r="C254" t="s">
        <v>325</v>
      </c>
      <c r="D254" s="268">
        <v>644</v>
      </c>
      <c r="E254" s="268">
        <v>74</v>
      </c>
      <c r="F254" s="306">
        <v>0.12982456140350873</v>
      </c>
      <c r="G254" s="268"/>
      <c r="H254" s="308"/>
      <c r="I254" s="291"/>
      <c r="J254" s="293"/>
      <c r="K254" s="293"/>
      <c r="L254" s="309"/>
      <c r="M254" s="293"/>
      <c r="N254" s="308"/>
      <c r="O254" s="291"/>
      <c r="P254" s="293"/>
      <c r="Q254" s="293"/>
      <c r="R254" s="309"/>
      <c r="S254" s="291"/>
    </row>
    <row r="255" spans="2:19" x14ac:dyDescent="0.3">
      <c r="C255" t="s">
        <v>326</v>
      </c>
      <c r="D255" s="268">
        <v>570</v>
      </c>
      <c r="E255" s="272"/>
      <c r="F255" s="272"/>
      <c r="G255" s="268"/>
      <c r="H255" s="291"/>
      <c r="I255" s="291"/>
      <c r="J255" s="293"/>
      <c r="K255" s="640"/>
      <c r="L255" s="640"/>
      <c r="M255" s="293"/>
      <c r="N255" s="291"/>
      <c r="O255" s="291"/>
      <c r="P255" s="293"/>
      <c r="Q255" s="640"/>
      <c r="R255" s="640"/>
      <c r="S255" s="291"/>
    </row>
    <row r="256" spans="2:19" x14ac:dyDescent="0.3">
      <c r="B256" s="3" t="s">
        <v>238</v>
      </c>
      <c r="C256" t="s">
        <v>325</v>
      </c>
      <c r="D256" s="268">
        <v>271</v>
      </c>
      <c r="E256" s="268">
        <v>80</v>
      </c>
      <c r="F256" s="306">
        <v>0.41884816753926701</v>
      </c>
      <c r="G256" s="268"/>
      <c r="H256" s="310"/>
      <c r="I256" s="291"/>
      <c r="J256" s="293"/>
      <c r="K256" s="293"/>
      <c r="L256" s="309"/>
      <c r="M256" s="293"/>
      <c r="N256" s="310"/>
      <c r="O256" s="291"/>
      <c r="P256" s="293"/>
      <c r="Q256" s="293"/>
      <c r="R256" s="309"/>
      <c r="S256" s="291"/>
    </row>
    <row r="257" spans="2:19" x14ac:dyDescent="0.3">
      <c r="C257" t="s">
        <v>326</v>
      </c>
      <c r="D257" s="268">
        <v>191</v>
      </c>
      <c r="E257" s="272"/>
      <c r="F257" s="272"/>
      <c r="G257" s="268"/>
      <c r="H257" s="291"/>
      <c r="I257" s="291"/>
      <c r="J257" s="293"/>
      <c r="K257" s="640"/>
      <c r="L257" s="640"/>
      <c r="M257" s="293"/>
      <c r="N257" s="291"/>
      <c r="O257" s="291"/>
      <c r="P257" s="293"/>
      <c r="Q257" s="640"/>
      <c r="R257" s="640"/>
      <c r="S257" s="291"/>
    </row>
    <row r="258" spans="2:19" x14ac:dyDescent="0.3"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</row>
    <row r="259" spans="2:19" x14ac:dyDescent="0.3"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</row>
    <row r="260" spans="2:19" x14ac:dyDescent="0.3">
      <c r="B260" s="274" t="s">
        <v>319</v>
      </c>
      <c r="C260" s="274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</row>
    <row r="261" spans="2:19" x14ac:dyDescent="0.3">
      <c r="B261" s="294" t="s">
        <v>250</v>
      </c>
      <c r="C261" s="294"/>
      <c r="D261" s="294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</row>
    <row r="262" spans="2:19" x14ac:dyDescent="0.3">
      <c r="B262" s="270" t="s">
        <v>134</v>
      </c>
      <c r="C262" s="270"/>
      <c r="D262" s="270" t="s">
        <v>255</v>
      </c>
      <c r="E262" s="21"/>
    </row>
    <row r="263" spans="2:19" x14ac:dyDescent="0.3">
      <c r="B263" s="639" t="s">
        <v>207</v>
      </c>
      <c r="C263" s="639" t="s">
        <v>204</v>
      </c>
      <c r="D263" s="639" t="s">
        <v>205</v>
      </c>
      <c r="E263" s="639" t="s">
        <v>206</v>
      </c>
      <c r="G263" s="230" t="s">
        <v>128</v>
      </c>
      <c r="H263" s="230" t="s">
        <v>131</v>
      </c>
      <c r="I263" s="230" t="s">
        <v>134</v>
      </c>
      <c r="J263" s="230" t="s">
        <v>137</v>
      </c>
      <c r="K263" s="230"/>
      <c r="L263" s="389"/>
      <c r="M263" s="389"/>
      <c r="N263" s="389"/>
      <c r="O263" s="389"/>
      <c r="P263" s="389"/>
      <c r="Q263" s="389"/>
      <c r="R263" s="389"/>
    </row>
    <row r="264" spans="2:19" x14ac:dyDescent="0.3">
      <c r="B264" s="639" t="s">
        <v>325</v>
      </c>
      <c r="C264" s="269">
        <v>22661</v>
      </c>
      <c r="D264" s="269">
        <v>2149</v>
      </c>
      <c r="E264" s="307">
        <v>0.10476794071762874</v>
      </c>
      <c r="G264" s="268">
        <v>5404</v>
      </c>
      <c r="H264" s="268">
        <v>15946</v>
      </c>
      <c r="I264" s="268">
        <v>22661</v>
      </c>
      <c r="J264" s="268">
        <v>0</v>
      </c>
      <c r="K264" s="268"/>
      <c r="L264" s="268"/>
      <c r="M264" s="268"/>
      <c r="N264" s="268"/>
      <c r="O264" s="268"/>
      <c r="P264" s="268"/>
      <c r="Q264" s="268"/>
      <c r="R264" s="268"/>
    </row>
    <row r="265" spans="2:19" x14ac:dyDescent="0.3">
      <c r="B265" s="639" t="s">
        <v>326</v>
      </c>
      <c r="C265" s="269">
        <v>20512</v>
      </c>
      <c r="D265" s="272"/>
      <c r="E265" s="272"/>
      <c r="G265" s="293">
        <v>4604</v>
      </c>
      <c r="H265" s="293">
        <v>14363</v>
      </c>
      <c r="I265" s="293">
        <v>20512</v>
      </c>
      <c r="J265" s="293">
        <v>0</v>
      </c>
      <c r="K265" s="268"/>
      <c r="L265" s="268"/>
      <c r="M265" s="268"/>
      <c r="N265" s="268"/>
      <c r="O265" s="268"/>
      <c r="P265" s="268"/>
      <c r="Q265" s="268"/>
      <c r="R265" s="268"/>
    </row>
    <row r="266" spans="2:19" x14ac:dyDescent="0.3">
      <c r="B266" s="639"/>
      <c r="C266" s="269"/>
      <c r="D266" s="640"/>
      <c r="E266" s="640"/>
      <c r="F266" s="291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</row>
    <row r="267" spans="2:19" x14ac:dyDescent="0.3">
      <c r="B267" s="270" t="s">
        <v>238</v>
      </c>
      <c r="C267" s="270"/>
      <c r="D267" s="270" t="s">
        <v>256</v>
      </c>
      <c r="E267" s="21"/>
    </row>
    <row r="268" spans="2:19" x14ac:dyDescent="0.3">
      <c r="B268" s="639" t="s">
        <v>207</v>
      </c>
      <c r="C268" s="639" t="s">
        <v>204</v>
      </c>
      <c r="D268" s="639" t="s">
        <v>205</v>
      </c>
      <c r="E268" s="639" t="s">
        <v>206</v>
      </c>
      <c r="G268" s="230" t="s">
        <v>128</v>
      </c>
      <c r="H268" s="230" t="s">
        <v>237</v>
      </c>
      <c r="I268" s="230" t="s">
        <v>238</v>
      </c>
      <c r="J268" s="230" t="s">
        <v>239</v>
      </c>
      <c r="K268" s="389"/>
      <c r="L268" s="389"/>
      <c r="M268" s="389"/>
      <c r="N268" s="389"/>
      <c r="O268" s="389"/>
      <c r="P268" s="389"/>
      <c r="Q268" s="389"/>
      <c r="R268" s="389"/>
    </row>
    <row r="269" spans="2:19" x14ac:dyDescent="0.3">
      <c r="B269" s="639" t="s">
        <v>325</v>
      </c>
      <c r="C269" s="269">
        <v>6715</v>
      </c>
      <c r="D269" s="269">
        <v>566</v>
      </c>
      <c r="E269" s="307">
        <v>9.2047487396324623E-2</v>
      </c>
      <c r="G269" s="268">
        <v>5404</v>
      </c>
      <c r="H269" s="268">
        <v>10542</v>
      </c>
      <c r="I269" s="268">
        <v>6715</v>
      </c>
      <c r="J269" s="268">
        <v>0</v>
      </c>
      <c r="K269" s="268"/>
      <c r="L269" s="268"/>
      <c r="M269" s="268"/>
      <c r="N269" s="268"/>
      <c r="O269" s="268"/>
      <c r="P269" s="268"/>
      <c r="Q269" s="268"/>
      <c r="R269" s="268"/>
    </row>
    <row r="270" spans="2:19" x14ac:dyDescent="0.3">
      <c r="B270" s="639" t="s">
        <v>326</v>
      </c>
      <c r="C270" s="269">
        <v>6149</v>
      </c>
      <c r="D270" s="272"/>
      <c r="E270" s="272"/>
      <c r="G270" s="293">
        <v>4604</v>
      </c>
      <c r="H270" s="293">
        <v>9759</v>
      </c>
      <c r="I270" s="293">
        <v>6149</v>
      </c>
      <c r="J270" s="293">
        <v>0</v>
      </c>
      <c r="K270" s="268"/>
      <c r="L270" s="268"/>
      <c r="M270" s="268"/>
      <c r="N270" s="268"/>
      <c r="O270" s="268"/>
      <c r="P270" s="268"/>
      <c r="Q270" s="268"/>
      <c r="R270" s="268"/>
    </row>
    <row r="271" spans="2:19" x14ac:dyDescent="0.3">
      <c r="B271" s="639"/>
      <c r="C271" s="269"/>
      <c r="D271" s="640"/>
      <c r="E271" s="640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</row>
    <row r="272" spans="2:19" x14ac:dyDescent="0.3">
      <c r="B272" s="296" t="s">
        <v>251</v>
      </c>
      <c r="C272" s="296"/>
      <c r="D272" s="296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</row>
    <row r="273" spans="2:18" x14ac:dyDescent="0.3">
      <c r="B273" s="270" t="s">
        <v>134</v>
      </c>
      <c r="C273" s="270"/>
      <c r="D273" s="270" t="s">
        <v>255</v>
      </c>
      <c r="E273" s="21"/>
    </row>
    <row r="274" spans="2:18" x14ac:dyDescent="0.3">
      <c r="B274" s="639" t="s">
        <v>207</v>
      </c>
      <c r="C274" s="639" t="s">
        <v>204</v>
      </c>
      <c r="D274" s="639" t="s">
        <v>205</v>
      </c>
      <c r="E274" s="639" t="s">
        <v>206</v>
      </c>
      <c r="G274" s="230" t="s">
        <v>128</v>
      </c>
      <c r="H274" s="230" t="s">
        <v>131</v>
      </c>
      <c r="I274" s="230" t="s">
        <v>134</v>
      </c>
      <c r="J274" s="230" t="s">
        <v>137</v>
      </c>
      <c r="K274" s="230"/>
      <c r="L274" s="389"/>
      <c r="M274" s="389"/>
      <c r="N274" s="389"/>
      <c r="O274" s="389"/>
      <c r="P274" s="389"/>
      <c r="Q274" s="389"/>
      <c r="R274" s="389"/>
    </row>
    <row r="275" spans="2:18" x14ac:dyDescent="0.3">
      <c r="B275" s="639" t="s">
        <v>325</v>
      </c>
      <c r="C275" s="269">
        <v>14038</v>
      </c>
      <c r="D275" s="269">
        <v>1376</v>
      </c>
      <c r="E275" s="307">
        <v>0.10867161585847418</v>
      </c>
      <c r="G275" s="268">
        <v>2723</v>
      </c>
      <c r="H275" s="268">
        <v>10074</v>
      </c>
      <c r="I275" s="268">
        <v>14038</v>
      </c>
      <c r="J275" s="268">
        <v>0</v>
      </c>
      <c r="K275" s="268"/>
      <c r="L275" s="268"/>
      <c r="M275" s="268"/>
      <c r="N275" s="268"/>
      <c r="O275" s="268"/>
      <c r="P275" s="268"/>
      <c r="Q275" s="268"/>
      <c r="R275" s="268"/>
    </row>
    <row r="276" spans="2:18" x14ac:dyDescent="0.3">
      <c r="B276" s="639" t="s">
        <v>326</v>
      </c>
      <c r="C276" s="269">
        <v>12662</v>
      </c>
      <c r="D276" s="272"/>
      <c r="E276" s="272"/>
      <c r="G276" s="293">
        <v>2092</v>
      </c>
      <c r="H276" s="293">
        <v>8191</v>
      </c>
      <c r="I276" s="293">
        <v>12662</v>
      </c>
      <c r="J276" s="293">
        <v>0</v>
      </c>
      <c r="K276" s="268"/>
      <c r="L276" s="268"/>
      <c r="M276" s="268"/>
      <c r="N276" s="268"/>
      <c r="O276" s="268"/>
      <c r="P276" s="268"/>
      <c r="Q276" s="268"/>
      <c r="R276" s="268"/>
    </row>
    <row r="277" spans="2:18" x14ac:dyDescent="0.3">
      <c r="B277" s="639"/>
      <c r="C277" s="269"/>
      <c r="D277" s="640"/>
      <c r="E277" s="640"/>
      <c r="F277" s="291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</row>
    <row r="278" spans="2:18" x14ac:dyDescent="0.3">
      <c r="B278" s="270" t="s">
        <v>238</v>
      </c>
      <c r="C278" s="270"/>
      <c r="D278" s="270" t="s">
        <v>256</v>
      </c>
      <c r="E278" s="21"/>
    </row>
    <row r="279" spans="2:18" x14ac:dyDescent="0.3">
      <c r="B279" s="639" t="s">
        <v>207</v>
      </c>
      <c r="C279" s="639" t="s">
        <v>204</v>
      </c>
      <c r="D279" s="639" t="s">
        <v>205</v>
      </c>
      <c r="E279" s="639" t="s">
        <v>206</v>
      </c>
      <c r="G279" s="230" t="s">
        <v>128</v>
      </c>
      <c r="H279" s="230" t="s">
        <v>237</v>
      </c>
      <c r="I279" s="230" t="s">
        <v>238</v>
      </c>
      <c r="J279" s="230" t="s">
        <v>239</v>
      </c>
      <c r="K279" s="389"/>
      <c r="L279" s="389"/>
      <c r="M279" s="389"/>
      <c r="N279" s="389"/>
      <c r="O279" s="389"/>
      <c r="P279" s="389"/>
      <c r="Q279" s="389"/>
      <c r="R279" s="389"/>
    </row>
    <row r="280" spans="2:18" x14ac:dyDescent="0.3">
      <c r="B280" s="639" t="s">
        <v>325</v>
      </c>
      <c r="C280" s="269">
        <v>3964</v>
      </c>
      <c r="D280" s="269">
        <v>-507</v>
      </c>
      <c r="E280" s="307">
        <v>-0.11339745023484682</v>
      </c>
      <c r="G280" s="268">
        <v>2723</v>
      </c>
      <c r="H280" s="268">
        <v>7351</v>
      </c>
      <c r="I280" s="268">
        <v>3964</v>
      </c>
      <c r="J280" s="268">
        <v>0</v>
      </c>
      <c r="K280" s="268"/>
      <c r="L280" s="268"/>
      <c r="M280" s="268"/>
      <c r="N280" s="268"/>
      <c r="O280" s="268"/>
      <c r="P280" s="268"/>
      <c r="Q280" s="268"/>
      <c r="R280" s="268"/>
    </row>
    <row r="281" spans="2:18" x14ac:dyDescent="0.3">
      <c r="B281" s="639" t="s">
        <v>326</v>
      </c>
      <c r="C281" s="269">
        <v>4471</v>
      </c>
      <c r="D281" s="272"/>
      <c r="E281" s="272"/>
      <c r="G281" s="293">
        <v>2092</v>
      </c>
      <c r="H281" s="293">
        <v>6099</v>
      </c>
      <c r="I281" s="293">
        <v>4471</v>
      </c>
      <c r="J281" s="293">
        <v>0</v>
      </c>
      <c r="K281" s="268"/>
      <c r="L281" s="268"/>
      <c r="M281" s="268"/>
      <c r="N281" s="268"/>
      <c r="O281" s="268"/>
      <c r="P281" s="268"/>
      <c r="Q281" s="268"/>
      <c r="R281" s="268"/>
    </row>
    <row r="282" spans="2:18" x14ac:dyDescent="0.3">
      <c r="B282" s="639"/>
      <c r="C282" s="269"/>
      <c r="D282" s="640"/>
      <c r="E282" s="640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</row>
    <row r="283" spans="2:18" x14ac:dyDescent="0.3">
      <c r="B283" s="296" t="s">
        <v>252</v>
      </c>
      <c r="C283" s="296"/>
      <c r="D283" s="296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</row>
    <row r="284" spans="2:18" x14ac:dyDescent="0.3">
      <c r="B284" s="270" t="s">
        <v>134</v>
      </c>
      <c r="C284" s="270"/>
      <c r="D284" s="270" t="s">
        <v>255</v>
      </c>
      <c r="E284" s="21"/>
    </row>
    <row r="285" spans="2:18" x14ac:dyDescent="0.3">
      <c r="B285" s="639" t="s">
        <v>207</v>
      </c>
      <c r="C285" s="639" t="s">
        <v>204</v>
      </c>
      <c r="D285" s="639" t="s">
        <v>205</v>
      </c>
      <c r="E285" s="639" t="s">
        <v>206</v>
      </c>
      <c r="G285" s="230" t="s">
        <v>128</v>
      </c>
      <c r="H285" s="230" t="s">
        <v>131</v>
      </c>
      <c r="I285" s="230" t="s">
        <v>134</v>
      </c>
      <c r="J285" s="230" t="s">
        <v>137</v>
      </c>
      <c r="K285" s="230"/>
      <c r="L285" s="389"/>
      <c r="M285" s="389"/>
      <c r="N285" s="389"/>
      <c r="O285" s="389"/>
      <c r="P285" s="389"/>
      <c r="Q285" s="389"/>
      <c r="R285" s="389"/>
    </row>
    <row r="286" spans="2:18" x14ac:dyDescent="0.3">
      <c r="B286" s="639" t="s">
        <v>325</v>
      </c>
      <c r="C286" s="269">
        <v>8204</v>
      </c>
      <c r="D286" s="269">
        <v>702</v>
      </c>
      <c r="E286" s="307">
        <v>9.3575046654225558E-2</v>
      </c>
      <c r="G286" s="268">
        <v>2270</v>
      </c>
      <c r="H286" s="268">
        <v>5615</v>
      </c>
      <c r="I286" s="268">
        <v>8204</v>
      </c>
      <c r="J286" s="268">
        <v>0</v>
      </c>
      <c r="K286" s="268"/>
      <c r="L286" s="268"/>
      <c r="M286" s="268"/>
      <c r="N286" s="268"/>
      <c r="O286" s="268"/>
      <c r="P286" s="268"/>
      <c r="Q286" s="268"/>
      <c r="R286" s="268"/>
    </row>
    <row r="287" spans="2:18" x14ac:dyDescent="0.3">
      <c r="B287" s="639" t="s">
        <v>326</v>
      </c>
      <c r="C287" s="269">
        <v>7502</v>
      </c>
      <c r="D287" s="272"/>
      <c r="E287" s="272"/>
      <c r="G287" s="293">
        <v>1623</v>
      </c>
      <c r="H287" s="293">
        <v>5909</v>
      </c>
      <c r="I287" s="293">
        <v>7502</v>
      </c>
      <c r="J287" s="293">
        <v>0</v>
      </c>
      <c r="K287" s="268"/>
      <c r="L287" s="268"/>
      <c r="M287" s="268"/>
      <c r="N287" s="268"/>
      <c r="O287" s="268"/>
      <c r="P287" s="268"/>
      <c r="Q287" s="268"/>
      <c r="R287" s="268"/>
    </row>
    <row r="288" spans="2:18" x14ac:dyDescent="0.3">
      <c r="B288" s="639"/>
      <c r="C288" s="269"/>
      <c r="D288" s="640"/>
      <c r="E288" s="640"/>
      <c r="F288" s="291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</row>
    <row r="289" spans="2:19" x14ac:dyDescent="0.3">
      <c r="B289" s="270" t="s">
        <v>238</v>
      </c>
      <c r="C289" s="270"/>
      <c r="D289" s="270" t="s">
        <v>256</v>
      </c>
      <c r="E289" s="21"/>
    </row>
    <row r="290" spans="2:19" x14ac:dyDescent="0.3">
      <c r="B290" s="639" t="s">
        <v>207</v>
      </c>
      <c r="C290" s="639" t="s">
        <v>204</v>
      </c>
      <c r="D290" s="639" t="s">
        <v>205</v>
      </c>
      <c r="E290" s="639" t="s">
        <v>206</v>
      </c>
      <c r="G290" s="230" t="s">
        <v>128</v>
      </c>
      <c r="H290" s="230" t="s">
        <v>237</v>
      </c>
      <c r="I290" s="230" t="s">
        <v>238</v>
      </c>
      <c r="J290" s="230" t="s">
        <v>239</v>
      </c>
      <c r="K290" s="389"/>
      <c r="L290" s="389"/>
      <c r="M290" s="389"/>
      <c r="N290" s="389"/>
      <c r="O290" s="389"/>
      <c r="P290" s="389"/>
      <c r="Q290" s="389"/>
      <c r="R290" s="389"/>
    </row>
    <row r="291" spans="2:19" x14ac:dyDescent="0.3">
      <c r="B291" s="639" t="s">
        <v>325</v>
      </c>
      <c r="C291" s="269">
        <v>2589</v>
      </c>
      <c r="D291" s="269">
        <v>996</v>
      </c>
      <c r="E291" s="307">
        <v>0.62523540489642193</v>
      </c>
      <c r="G291" s="268">
        <v>2270</v>
      </c>
      <c r="H291" s="268">
        <v>3345</v>
      </c>
      <c r="I291" s="268">
        <v>2589</v>
      </c>
      <c r="J291" s="268">
        <v>0</v>
      </c>
      <c r="K291" s="268"/>
      <c r="L291" s="268"/>
      <c r="M291" s="268"/>
      <c r="N291" s="268"/>
      <c r="O291" s="268"/>
      <c r="P291" s="268"/>
      <c r="Q291" s="268"/>
      <c r="R291" s="268"/>
    </row>
    <row r="292" spans="2:19" x14ac:dyDescent="0.3">
      <c r="B292" s="639" t="s">
        <v>326</v>
      </c>
      <c r="C292" s="269">
        <v>1593</v>
      </c>
      <c r="D292" s="272"/>
      <c r="E292" s="272"/>
      <c r="G292" s="293">
        <v>1623</v>
      </c>
      <c r="H292" s="293">
        <v>4286</v>
      </c>
      <c r="I292" s="293">
        <v>1593</v>
      </c>
      <c r="J292" s="293">
        <v>0</v>
      </c>
      <c r="K292" s="268"/>
      <c r="L292" s="268"/>
      <c r="M292" s="268"/>
      <c r="N292" s="268"/>
      <c r="O292" s="268"/>
      <c r="P292" s="268"/>
      <c r="Q292" s="268"/>
      <c r="R292" s="268"/>
    </row>
    <row r="293" spans="2:19" x14ac:dyDescent="0.3">
      <c r="B293" s="639"/>
      <c r="C293" s="269"/>
      <c r="D293" s="640"/>
      <c r="E293" s="640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</row>
    <row r="294" spans="2:19" x14ac:dyDescent="0.3">
      <c r="B294" s="300" t="s">
        <v>253</v>
      </c>
      <c r="C294" s="301"/>
      <c r="D294" s="302"/>
      <c r="E294" s="302"/>
      <c r="F294" s="297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</row>
    <row r="295" spans="2:19" x14ac:dyDescent="0.3">
      <c r="B295" s="275" t="s">
        <v>257</v>
      </c>
      <c r="C295" s="275"/>
      <c r="H295" s="271"/>
      <c r="N295" s="271"/>
    </row>
    <row r="296" spans="2:19" x14ac:dyDescent="0.3">
      <c r="B296" s="304" t="s">
        <v>250</v>
      </c>
      <c r="C296" s="640"/>
      <c r="D296" s="270"/>
      <c r="E296" s="640"/>
      <c r="F296" s="640"/>
      <c r="G296" s="291"/>
      <c r="H296" s="304"/>
      <c r="I296" s="640"/>
      <c r="J296" s="640"/>
      <c r="K296" s="640"/>
      <c r="L296" s="640"/>
      <c r="M296" s="291"/>
      <c r="N296" s="304"/>
      <c r="O296" s="640"/>
      <c r="P296" s="640"/>
      <c r="Q296" s="640"/>
      <c r="R296" s="640"/>
      <c r="S296" s="291"/>
    </row>
    <row r="297" spans="2:19" x14ac:dyDescent="0.3">
      <c r="B297" s="639" t="s">
        <v>209</v>
      </c>
      <c r="C297" s="639" t="s">
        <v>208</v>
      </c>
      <c r="D297" s="639" t="s">
        <v>204</v>
      </c>
      <c r="E297" s="639" t="s">
        <v>210</v>
      </c>
      <c r="F297" s="639" t="s">
        <v>211</v>
      </c>
      <c r="G297" s="291"/>
      <c r="H297" s="640"/>
      <c r="I297" s="640"/>
      <c r="J297" s="640"/>
      <c r="K297" s="640"/>
      <c r="L297" s="640"/>
      <c r="M297" s="291"/>
      <c r="N297" s="640"/>
      <c r="O297" s="640"/>
      <c r="P297" s="640"/>
      <c r="Q297" s="640"/>
      <c r="R297" s="640"/>
      <c r="S297" s="291"/>
    </row>
    <row r="298" spans="2:19" x14ac:dyDescent="0.3">
      <c r="B298" s="298" t="s">
        <v>134</v>
      </c>
      <c r="C298" t="s">
        <v>325</v>
      </c>
      <c r="D298" s="268">
        <v>22661</v>
      </c>
      <c r="E298" s="268">
        <v>2149</v>
      </c>
      <c r="F298" s="306">
        <v>0.10476794071762874</v>
      </c>
      <c r="G298" s="291"/>
      <c r="H298" s="308"/>
      <c r="I298" s="291"/>
      <c r="J298" s="293"/>
      <c r="K298" s="293"/>
      <c r="L298" s="309"/>
      <c r="M298" s="291"/>
      <c r="N298" s="308"/>
      <c r="O298" s="291"/>
      <c r="P298" s="293"/>
      <c r="Q298" s="293"/>
      <c r="R298" s="309"/>
      <c r="S298" s="291"/>
    </row>
    <row r="299" spans="2:19" x14ac:dyDescent="0.3">
      <c r="C299" t="s">
        <v>326</v>
      </c>
      <c r="D299" s="268">
        <v>20512</v>
      </c>
      <c r="E299" s="272"/>
      <c r="F299" s="272"/>
      <c r="G299" s="291"/>
      <c r="H299" s="291"/>
      <c r="I299" s="291"/>
      <c r="J299" s="293"/>
      <c r="K299" s="640"/>
      <c r="L299" s="640"/>
      <c r="M299" s="291"/>
      <c r="N299" s="291"/>
      <c r="O299" s="291"/>
      <c r="P299" s="293"/>
      <c r="Q299" s="640"/>
      <c r="R299" s="640"/>
      <c r="S299" s="291"/>
    </row>
    <row r="300" spans="2:19" x14ac:dyDescent="0.3">
      <c r="B300" s="3" t="s">
        <v>238</v>
      </c>
      <c r="C300" t="s">
        <v>325</v>
      </c>
      <c r="D300" s="268">
        <v>6715</v>
      </c>
      <c r="E300" s="268">
        <v>566</v>
      </c>
      <c r="F300" s="306">
        <v>9.2047487396324623E-2</v>
      </c>
      <c r="G300" s="291"/>
      <c r="H300" s="310"/>
      <c r="I300" s="291"/>
      <c r="J300" s="293"/>
      <c r="K300" s="293"/>
      <c r="L300" s="309"/>
      <c r="M300" s="291"/>
      <c r="N300" s="310"/>
      <c r="O300" s="291"/>
      <c r="P300" s="293"/>
      <c r="Q300" s="293"/>
      <c r="R300" s="309"/>
      <c r="S300" s="291"/>
    </row>
    <row r="301" spans="2:19" x14ac:dyDescent="0.3">
      <c r="C301" t="s">
        <v>326</v>
      </c>
      <c r="D301" s="268">
        <v>6149</v>
      </c>
      <c r="E301" s="272"/>
      <c r="F301" s="272"/>
      <c r="G301" s="268"/>
      <c r="H301" s="291"/>
      <c r="I301" s="291"/>
      <c r="J301" s="293"/>
      <c r="K301" s="640"/>
      <c r="L301" s="640"/>
      <c r="M301" s="293"/>
      <c r="N301" s="291"/>
      <c r="O301" s="291"/>
      <c r="P301" s="293"/>
      <c r="Q301" s="640"/>
      <c r="R301" s="640"/>
      <c r="S301" s="291"/>
    </row>
    <row r="302" spans="2:19" x14ac:dyDescent="0.3">
      <c r="B302" s="639"/>
      <c r="C302" s="269"/>
      <c r="D302" s="640"/>
      <c r="E302" s="640"/>
      <c r="G302" s="268"/>
      <c r="H302" s="640"/>
      <c r="I302" s="311"/>
      <c r="J302" s="640"/>
      <c r="K302" s="640"/>
      <c r="L302" s="291"/>
      <c r="M302" s="293"/>
      <c r="N302" s="640"/>
      <c r="O302" s="311"/>
      <c r="P302" s="640"/>
      <c r="Q302" s="640"/>
      <c r="R302" s="291"/>
      <c r="S302" s="291"/>
    </row>
    <row r="303" spans="2:19" x14ac:dyDescent="0.3">
      <c r="B303" s="299" t="s">
        <v>254</v>
      </c>
      <c r="C303" s="269"/>
      <c r="D303" s="640"/>
      <c r="E303" s="640"/>
      <c r="G303" s="268"/>
      <c r="H303" s="312"/>
      <c r="I303" s="311"/>
      <c r="J303" s="640"/>
      <c r="K303" s="640"/>
      <c r="L303" s="291"/>
      <c r="M303" s="293"/>
      <c r="N303" s="312"/>
      <c r="O303" s="311"/>
      <c r="P303" s="640"/>
      <c r="Q303" s="640"/>
      <c r="R303" s="291"/>
      <c r="S303" s="291"/>
    </row>
    <row r="304" spans="2:19" x14ac:dyDescent="0.3">
      <c r="B304" s="639" t="s">
        <v>209</v>
      </c>
      <c r="C304" s="639" t="s">
        <v>208</v>
      </c>
      <c r="D304" s="639" t="s">
        <v>204</v>
      </c>
      <c r="E304" s="639" t="s">
        <v>210</v>
      </c>
      <c r="F304" s="639" t="s">
        <v>211</v>
      </c>
      <c r="G304" s="268"/>
      <c r="H304" s="640"/>
      <c r="I304" s="640"/>
      <c r="J304" s="640"/>
      <c r="K304" s="640"/>
      <c r="L304" s="640"/>
      <c r="M304" s="293"/>
      <c r="N304" s="640"/>
      <c r="O304" s="640"/>
      <c r="P304" s="640"/>
      <c r="Q304" s="640"/>
      <c r="R304" s="640"/>
      <c r="S304" s="291"/>
    </row>
    <row r="305" spans="2:19" x14ac:dyDescent="0.3">
      <c r="B305" s="298" t="s">
        <v>134</v>
      </c>
      <c r="C305" t="s">
        <v>325</v>
      </c>
      <c r="D305" s="268">
        <v>14038</v>
      </c>
      <c r="E305" s="268">
        <v>1376</v>
      </c>
      <c r="F305" s="306">
        <v>0.10867161585847418</v>
      </c>
      <c r="G305" s="268"/>
      <c r="H305" s="308"/>
      <c r="I305" s="291"/>
      <c r="J305" s="293"/>
      <c r="K305" s="293"/>
      <c r="L305" s="309"/>
      <c r="M305" s="293"/>
      <c r="N305" s="308"/>
      <c r="O305" s="291"/>
      <c r="P305" s="293"/>
      <c r="Q305" s="293"/>
      <c r="R305" s="309"/>
      <c r="S305" s="291"/>
    </row>
    <row r="306" spans="2:19" x14ac:dyDescent="0.3">
      <c r="C306" t="s">
        <v>326</v>
      </c>
      <c r="D306" s="268">
        <v>12662</v>
      </c>
      <c r="E306" s="272"/>
      <c r="F306" s="272"/>
      <c r="G306" s="268"/>
      <c r="H306" s="291"/>
      <c r="I306" s="291"/>
      <c r="J306" s="293"/>
      <c r="K306" s="640"/>
      <c r="L306" s="640"/>
      <c r="M306" s="293"/>
      <c r="N306" s="291"/>
      <c r="O306" s="291"/>
      <c r="P306" s="293"/>
      <c r="Q306" s="640"/>
      <c r="R306" s="640"/>
      <c r="S306" s="291"/>
    </row>
    <row r="307" spans="2:19" x14ac:dyDescent="0.3">
      <c r="B307" s="3" t="s">
        <v>238</v>
      </c>
      <c r="C307" t="s">
        <v>325</v>
      </c>
      <c r="D307" s="268">
        <v>3964</v>
      </c>
      <c r="E307" s="268">
        <v>-507</v>
      </c>
      <c r="F307" s="306">
        <v>-0.11339745023484682</v>
      </c>
      <c r="G307" s="268"/>
      <c r="H307" s="310"/>
      <c r="I307" s="291"/>
      <c r="J307" s="293"/>
      <c r="K307" s="293"/>
      <c r="L307" s="309"/>
      <c r="M307" s="293"/>
      <c r="N307" s="310"/>
      <c r="O307" s="291"/>
      <c r="P307" s="293"/>
      <c r="Q307" s="293"/>
      <c r="R307" s="309"/>
      <c r="S307" s="291"/>
    </row>
    <row r="308" spans="2:19" x14ac:dyDescent="0.3">
      <c r="C308" t="s">
        <v>326</v>
      </c>
      <c r="D308" s="268">
        <v>4471</v>
      </c>
      <c r="E308" s="272"/>
      <c r="F308" s="272"/>
      <c r="G308" s="268"/>
      <c r="H308" s="291"/>
      <c r="I308" s="291"/>
      <c r="J308" s="293"/>
      <c r="K308" s="640"/>
      <c r="L308" s="640"/>
      <c r="M308" s="293"/>
      <c r="N308" s="291"/>
      <c r="O308" s="291"/>
      <c r="P308" s="293"/>
      <c r="Q308" s="640"/>
      <c r="R308" s="640"/>
      <c r="S308" s="291"/>
    </row>
    <row r="309" spans="2:19" x14ac:dyDescent="0.3">
      <c r="B309" s="639"/>
      <c r="C309" s="269"/>
      <c r="D309" s="640"/>
      <c r="E309" s="640"/>
      <c r="G309" s="268"/>
      <c r="H309" s="640"/>
      <c r="I309" s="311"/>
      <c r="J309" s="640"/>
      <c r="K309" s="640"/>
      <c r="L309" s="291"/>
      <c r="M309" s="293"/>
      <c r="N309" s="640"/>
      <c r="O309" s="311"/>
      <c r="P309" s="640"/>
      <c r="Q309" s="640"/>
      <c r="R309" s="291"/>
      <c r="S309" s="291"/>
    </row>
    <row r="310" spans="2:19" x14ac:dyDescent="0.3">
      <c r="B310" s="305" t="s">
        <v>252</v>
      </c>
      <c r="C310" s="269"/>
      <c r="D310" s="640"/>
      <c r="E310" s="640"/>
      <c r="G310" s="268"/>
      <c r="H310" s="304"/>
      <c r="I310" s="311"/>
      <c r="J310" s="640"/>
      <c r="K310" s="640"/>
      <c r="L310" s="291"/>
      <c r="M310" s="293"/>
      <c r="N310" s="304"/>
      <c r="O310" s="311"/>
      <c r="P310" s="640"/>
      <c r="Q310" s="640"/>
      <c r="R310" s="291"/>
      <c r="S310" s="291"/>
    </row>
    <row r="311" spans="2:19" x14ac:dyDescent="0.3">
      <c r="B311" s="639" t="s">
        <v>209</v>
      </c>
      <c r="C311" s="639" t="s">
        <v>208</v>
      </c>
      <c r="D311" s="639" t="s">
        <v>204</v>
      </c>
      <c r="E311" s="639" t="s">
        <v>210</v>
      </c>
      <c r="F311" s="639" t="s">
        <v>211</v>
      </c>
      <c r="G311" s="268"/>
      <c r="H311" s="640"/>
      <c r="I311" s="640"/>
      <c r="J311" s="640"/>
      <c r="K311" s="640"/>
      <c r="L311" s="640"/>
      <c r="M311" s="293"/>
      <c r="N311" s="640"/>
      <c r="O311" s="640"/>
      <c r="P311" s="640"/>
      <c r="Q311" s="640"/>
      <c r="R311" s="640"/>
      <c r="S311" s="291"/>
    </row>
    <row r="312" spans="2:19" x14ac:dyDescent="0.3">
      <c r="B312" s="298" t="s">
        <v>134</v>
      </c>
      <c r="C312" t="s">
        <v>325</v>
      </c>
      <c r="D312" s="268">
        <v>8204</v>
      </c>
      <c r="E312" s="268">
        <v>702</v>
      </c>
      <c r="F312" s="306">
        <v>9.3575046654225558E-2</v>
      </c>
      <c r="G312" s="268"/>
      <c r="H312" s="308"/>
      <c r="I312" s="291"/>
      <c r="J312" s="293"/>
      <c r="K312" s="293"/>
      <c r="L312" s="309"/>
      <c r="M312" s="293"/>
      <c r="N312" s="308"/>
      <c r="O312" s="291"/>
      <c r="P312" s="293"/>
      <c r="Q312" s="293"/>
      <c r="R312" s="309"/>
      <c r="S312" s="291"/>
    </row>
    <row r="313" spans="2:19" x14ac:dyDescent="0.3">
      <c r="C313" t="s">
        <v>326</v>
      </c>
      <c r="D313" s="268">
        <v>7502</v>
      </c>
      <c r="E313" s="272"/>
      <c r="F313" s="272"/>
      <c r="G313" s="268"/>
      <c r="H313" s="291"/>
      <c r="I313" s="291"/>
      <c r="J313" s="293"/>
      <c r="K313" s="640"/>
      <c r="L313" s="640"/>
      <c r="M313" s="293"/>
      <c r="N313" s="291"/>
      <c r="O313" s="291"/>
      <c r="P313" s="293"/>
      <c r="Q313" s="640"/>
      <c r="R313" s="640"/>
      <c r="S313" s="291"/>
    </row>
    <row r="314" spans="2:19" x14ac:dyDescent="0.3">
      <c r="B314" s="3" t="s">
        <v>238</v>
      </c>
      <c r="C314" t="s">
        <v>325</v>
      </c>
      <c r="D314" s="268">
        <v>2589</v>
      </c>
      <c r="E314" s="268">
        <v>996</v>
      </c>
      <c r="F314" s="306">
        <v>0.62523540489642193</v>
      </c>
      <c r="G314" s="268"/>
      <c r="H314" s="310"/>
      <c r="I314" s="291"/>
      <c r="J314" s="293"/>
      <c r="K314" s="293"/>
      <c r="L314" s="309"/>
      <c r="M314" s="293"/>
      <c r="N314" s="310"/>
      <c r="O314" s="291"/>
      <c r="P314" s="293"/>
      <c r="Q314" s="293"/>
      <c r="R314" s="309"/>
      <c r="S314" s="291"/>
    </row>
    <row r="315" spans="2:19" x14ac:dyDescent="0.3">
      <c r="C315" t="s">
        <v>326</v>
      </c>
      <c r="D315" s="268">
        <v>1593</v>
      </c>
      <c r="E315" s="272"/>
      <c r="F315" s="272"/>
      <c r="G315" s="268"/>
      <c r="H315" s="291"/>
      <c r="I315" s="291"/>
      <c r="J315" s="293"/>
      <c r="K315" s="640"/>
      <c r="L315" s="640"/>
      <c r="M315" s="293"/>
      <c r="N315" s="291"/>
      <c r="O315" s="291"/>
      <c r="P315" s="293"/>
      <c r="Q315" s="640"/>
      <c r="R315" s="640"/>
      <c r="S315" s="291"/>
    </row>
    <row r="318" spans="2:19" x14ac:dyDescent="0.3">
      <c r="B318" s="274" t="s">
        <v>320</v>
      </c>
      <c r="C318" s="274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</row>
    <row r="319" spans="2:19" x14ac:dyDescent="0.3">
      <c r="B319" s="294" t="s">
        <v>250</v>
      </c>
      <c r="C319" s="294"/>
      <c r="D319" s="294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</row>
    <row r="320" spans="2:19" x14ac:dyDescent="0.3">
      <c r="B320" s="270" t="s">
        <v>134</v>
      </c>
      <c r="C320" s="270"/>
      <c r="D320" s="270" t="s">
        <v>255</v>
      </c>
      <c r="E320" s="21"/>
    </row>
    <row r="321" spans="2:18" x14ac:dyDescent="0.3">
      <c r="B321" s="639" t="s">
        <v>207</v>
      </c>
      <c r="C321" s="639" t="s">
        <v>204</v>
      </c>
      <c r="D321" s="639" t="s">
        <v>205</v>
      </c>
      <c r="E321" s="639" t="s">
        <v>206</v>
      </c>
      <c r="G321" s="230" t="s">
        <v>128</v>
      </c>
      <c r="H321" s="230" t="s">
        <v>131</v>
      </c>
      <c r="I321" s="230" t="s">
        <v>134</v>
      </c>
      <c r="J321" s="230" t="s">
        <v>137</v>
      </c>
      <c r="K321" s="230"/>
      <c r="L321" s="389"/>
      <c r="M321" s="389"/>
      <c r="N321" s="389"/>
      <c r="O321" s="389"/>
      <c r="P321" s="389"/>
      <c r="Q321" s="389"/>
      <c r="R321" s="389"/>
    </row>
    <row r="322" spans="2:18" x14ac:dyDescent="0.3">
      <c r="B322" s="639" t="s">
        <v>325</v>
      </c>
      <c r="C322" s="269">
        <v>1649</v>
      </c>
      <c r="D322" s="269">
        <v>164</v>
      </c>
      <c r="E322" s="307">
        <v>0.11043771043771033</v>
      </c>
      <c r="G322" s="268">
        <v>573</v>
      </c>
      <c r="H322" s="268">
        <v>1153</v>
      </c>
      <c r="I322" s="268">
        <v>1649</v>
      </c>
      <c r="J322" s="268">
        <v>0</v>
      </c>
      <c r="K322" s="268"/>
      <c r="L322" s="268"/>
      <c r="M322" s="268"/>
      <c r="N322" s="268"/>
      <c r="O322" s="268"/>
      <c r="P322" s="268"/>
      <c r="Q322" s="268"/>
      <c r="R322" s="268"/>
    </row>
    <row r="323" spans="2:18" x14ac:dyDescent="0.3">
      <c r="B323" s="639" t="s">
        <v>326</v>
      </c>
      <c r="C323" s="269">
        <v>1485</v>
      </c>
      <c r="D323" s="272"/>
      <c r="E323" s="272"/>
      <c r="G323" s="293">
        <v>618</v>
      </c>
      <c r="H323" s="293">
        <v>1091</v>
      </c>
      <c r="I323" s="293">
        <v>1485</v>
      </c>
      <c r="J323" s="293">
        <v>0</v>
      </c>
      <c r="K323" s="268"/>
      <c r="L323" s="268"/>
      <c r="M323" s="268"/>
      <c r="N323" s="268"/>
      <c r="O323" s="268"/>
      <c r="P323" s="268"/>
      <c r="Q323" s="268"/>
      <c r="R323" s="268"/>
    </row>
    <row r="324" spans="2:18" x14ac:dyDescent="0.3">
      <c r="B324" s="639"/>
      <c r="C324" s="269"/>
      <c r="D324" s="640"/>
      <c r="E324" s="640"/>
      <c r="F324" s="291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</row>
    <row r="325" spans="2:18" x14ac:dyDescent="0.3">
      <c r="B325" s="270" t="s">
        <v>238</v>
      </c>
      <c r="C325" s="270"/>
      <c r="D325" s="270" t="s">
        <v>256</v>
      </c>
      <c r="E325" s="21"/>
    </row>
    <row r="326" spans="2:18" x14ac:dyDescent="0.3">
      <c r="B326" s="639" t="s">
        <v>207</v>
      </c>
      <c r="C326" s="639" t="s">
        <v>204</v>
      </c>
      <c r="D326" s="639" t="s">
        <v>205</v>
      </c>
      <c r="E326" s="639" t="s">
        <v>206</v>
      </c>
      <c r="G326" s="230" t="s">
        <v>128</v>
      </c>
      <c r="H326" s="230" t="s">
        <v>237</v>
      </c>
      <c r="I326" s="230" t="s">
        <v>238</v>
      </c>
      <c r="J326" s="230" t="s">
        <v>239</v>
      </c>
      <c r="K326" s="389"/>
      <c r="L326" s="389"/>
      <c r="M326" s="389"/>
      <c r="N326" s="389"/>
      <c r="O326" s="389"/>
      <c r="P326" s="389"/>
      <c r="Q326" s="389"/>
      <c r="R326" s="389"/>
    </row>
    <row r="327" spans="2:18" x14ac:dyDescent="0.3">
      <c r="B327" s="639" t="s">
        <v>325</v>
      </c>
      <c r="C327" s="269">
        <v>496</v>
      </c>
      <c r="D327" s="269">
        <v>102</v>
      </c>
      <c r="E327" s="307">
        <v>0.25888324873096447</v>
      </c>
      <c r="G327" s="268">
        <v>573</v>
      </c>
      <c r="H327" s="268">
        <v>580</v>
      </c>
      <c r="I327" s="268">
        <v>496</v>
      </c>
      <c r="J327" s="268">
        <v>0</v>
      </c>
      <c r="K327" s="268"/>
      <c r="L327" s="268"/>
      <c r="M327" s="268"/>
      <c r="N327" s="268"/>
      <c r="O327" s="268"/>
      <c r="P327" s="268"/>
      <c r="Q327" s="268"/>
      <c r="R327" s="268"/>
    </row>
    <row r="328" spans="2:18" x14ac:dyDescent="0.3">
      <c r="B328" s="639" t="s">
        <v>326</v>
      </c>
      <c r="C328" s="269">
        <v>394</v>
      </c>
      <c r="D328" s="272"/>
      <c r="E328" s="272"/>
      <c r="G328" s="293">
        <v>618</v>
      </c>
      <c r="H328" s="293">
        <v>473</v>
      </c>
      <c r="I328" s="293">
        <v>394</v>
      </c>
      <c r="J328" s="293">
        <v>0</v>
      </c>
      <c r="K328" s="268"/>
      <c r="L328" s="268"/>
      <c r="M328" s="268"/>
      <c r="N328" s="268"/>
      <c r="O328" s="268"/>
      <c r="P328" s="268"/>
      <c r="Q328" s="268"/>
      <c r="R328" s="268"/>
    </row>
    <row r="329" spans="2:18" x14ac:dyDescent="0.3">
      <c r="B329" s="639"/>
      <c r="C329" s="269"/>
      <c r="D329" s="640"/>
      <c r="E329" s="640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</row>
    <row r="330" spans="2:18" x14ac:dyDescent="0.3">
      <c r="B330" s="296" t="s">
        <v>251</v>
      </c>
      <c r="C330" s="296"/>
      <c r="D330" s="296"/>
      <c r="E330" s="297"/>
      <c r="F330" s="297"/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</row>
    <row r="331" spans="2:18" x14ac:dyDescent="0.3">
      <c r="B331" s="270" t="s">
        <v>134</v>
      </c>
      <c r="C331" s="270"/>
      <c r="D331" s="270" t="s">
        <v>255</v>
      </c>
      <c r="E331" s="21"/>
    </row>
    <row r="332" spans="2:18" x14ac:dyDescent="0.3">
      <c r="B332" s="639" t="s">
        <v>207</v>
      </c>
      <c r="C332" s="639" t="s">
        <v>204</v>
      </c>
      <c r="D332" s="639" t="s">
        <v>205</v>
      </c>
      <c r="E332" s="639" t="s">
        <v>206</v>
      </c>
      <c r="G332" s="230" t="s">
        <v>128</v>
      </c>
      <c r="H332" s="230" t="s">
        <v>131</v>
      </c>
      <c r="I332" s="230" t="s">
        <v>134</v>
      </c>
      <c r="J332" s="230" t="s">
        <v>137</v>
      </c>
      <c r="K332" s="230"/>
      <c r="L332" s="389"/>
      <c r="M332" s="389"/>
      <c r="N332" s="389"/>
      <c r="O332" s="389"/>
      <c r="P332" s="389"/>
      <c r="Q332" s="389"/>
      <c r="R332" s="389"/>
    </row>
    <row r="333" spans="2:18" x14ac:dyDescent="0.3">
      <c r="B333" s="639" t="s">
        <v>325</v>
      </c>
      <c r="C333" s="269">
        <v>797</v>
      </c>
      <c r="D333" s="269">
        <v>177</v>
      </c>
      <c r="E333" s="307">
        <v>0.28548387096774186</v>
      </c>
      <c r="G333" s="268">
        <v>211</v>
      </c>
      <c r="H333" s="268">
        <v>570</v>
      </c>
      <c r="I333" s="268">
        <v>797</v>
      </c>
      <c r="J333" s="268">
        <v>0</v>
      </c>
      <c r="K333" s="268"/>
      <c r="L333" s="268"/>
      <c r="M333" s="268"/>
      <c r="N333" s="268"/>
      <c r="O333" s="268"/>
      <c r="P333" s="268"/>
      <c r="Q333" s="268"/>
      <c r="R333" s="268"/>
    </row>
    <row r="334" spans="2:18" x14ac:dyDescent="0.3">
      <c r="B334" s="639" t="s">
        <v>326</v>
      </c>
      <c r="C334" s="269">
        <v>620</v>
      </c>
      <c r="D334" s="272"/>
      <c r="E334" s="272"/>
      <c r="G334" s="293">
        <v>197</v>
      </c>
      <c r="H334" s="293">
        <v>297</v>
      </c>
      <c r="I334" s="293">
        <v>620</v>
      </c>
      <c r="J334" s="293">
        <v>0</v>
      </c>
      <c r="K334" s="268"/>
      <c r="L334" s="268"/>
      <c r="M334" s="268"/>
      <c r="N334" s="268"/>
      <c r="O334" s="268"/>
      <c r="P334" s="268"/>
      <c r="Q334" s="268"/>
      <c r="R334" s="268"/>
    </row>
    <row r="335" spans="2:18" x14ac:dyDescent="0.3">
      <c r="B335" s="639"/>
      <c r="C335" s="269"/>
      <c r="D335" s="640"/>
      <c r="E335" s="640"/>
      <c r="F335" s="291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</row>
    <row r="336" spans="2:18" x14ac:dyDescent="0.3">
      <c r="B336" s="270" t="s">
        <v>238</v>
      </c>
      <c r="C336" s="270"/>
      <c r="D336" s="270" t="s">
        <v>256</v>
      </c>
      <c r="E336" s="21"/>
    </row>
    <row r="337" spans="2:18" x14ac:dyDescent="0.3">
      <c r="B337" s="639" t="s">
        <v>207</v>
      </c>
      <c r="C337" s="639" t="s">
        <v>204</v>
      </c>
      <c r="D337" s="639" t="s">
        <v>205</v>
      </c>
      <c r="E337" s="639" t="s">
        <v>206</v>
      </c>
      <c r="G337" s="230" t="s">
        <v>128</v>
      </c>
      <c r="H337" s="230" t="s">
        <v>237</v>
      </c>
      <c r="I337" s="230" t="s">
        <v>238</v>
      </c>
      <c r="J337" s="230" t="s">
        <v>239</v>
      </c>
      <c r="K337" s="389"/>
      <c r="L337" s="389"/>
      <c r="M337" s="389"/>
      <c r="N337" s="389"/>
      <c r="O337" s="389"/>
      <c r="P337" s="389"/>
      <c r="Q337" s="389"/>
      <c r="R337" s="389"/>
    </row>
    <row r="338" spans="2:18" x14ac:dyDescent="0.3">
      <c r="B338" s="639" t="s">
        <v>325</v>
      </c>
      <c r="C338" s="269">
        <v>227</v>
      </c>
      <c r="D338" s="269">
        <v>-96</v>
      </c>
      <c r="E338" s="307">
        <v>-0.29721362229102166</v>
      </c>
      <c r="G338" s="268">
        <v>211</v>
      </c>
      <c r="H338" s="268">
        <v>359</v>
      </c>
      <c r="I338" s="268">
        <v>227</v>
      </c>
      <c r="J338" s="268">
        <v>0</v>
      </c>
      <c r="K338" s="268"/>
      <c r="L338" s="268"/>
      <c r="M338" s="268"/>
      <c r="N338" s="268"/>
      <c r="O338" s="268"/>
      <c r="P338" s="268"/>
      <c r="Q338" s="268"/>
      <c r="R338" s="268"/>
    </row>
    <row r="339" spans="2:18" x14ac:dyDescent="0.3">
      <c r="B339" s="639" t="s">
        <v>326</v>
      </c>
      <c r="C339" s="269">
        <v>323</v>
      </c>
      <c r="D339" s="272"/>
      <c r="E339" s="272"/>
      <c r="G339" s="293">
        <v>197</v>
      </c>
      <c r="H339" s="293">
        <v>100</v>
      </c>
      <c r="I339" s="293">
        <v>323</v>
      </c>
      <c r="J339" s="293">
        <v>0</v>
      </c>
      <c r="K339" s="268"/>
      <c r="L339" s="268"/>
      <c r="M339" s="268"/>
      <c r="N339" s="268"/>
      <c r="O339" s="268"/>
      <c r="P339" s="268"/>
      <c r="Q339" s="268"/>
      <c r="R339" s="268"/>
    </row>
    <row r="340" spans="2:18" x14ac:dyDescent="0.3">
      <c r="B340" s="639"/>
      <c r="C340" s="269"/>
      <c r="D340" s="640"/>
      <c r="E340" s="640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</row>
    <row r="341" spans="2:18" x14ac:dyDescent="0.3">
      <c r="B341" s="296" t="s">
        <v>252</v>
      </c>
      <c r="C341" s="296"/>
      <c r="D341" s="296"/>
      <c r="E341" s="297"/>
      <c r="F341" s="297"/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</row>
    <row r="342" spans="2:18" x14ac:dyDescent="0.3">
      <c r="B342" s="270" t="s">
        <v>134</v>
      </c>
      <c r="C342" s="270"/>
      <c r="D342" s="270" t="s">
        <v>255</v>
      </c>
      <c r="E342" s="21"/>
    </row>
    <row r="343" spans="2:18" x14ac:dyDescent="0.3">
      <c r="B343" s="639" t="s">
        <v>207</v>
      </c>
      <c r="C343" s="639" t="s">
        <v>204</v>
      </c>
      <c r="D343" s="639" t="s">
        <v>205</v>
      </c>
      <c r="E343" s="639" t="s">
        <v>206</v>
      </c>
      <c r="G343" s="230" t="s">
        <v>128</v>
      </c>
      <c r="H343" s="230" t="s">
        <v>131</v>
      </c>
      <c r="I343" s="230" t="s">
        <v>134</v>
      </c>
      <c r="J343" s="230" t="s">
        <v>137</v>
      </c>
      <c r="K343" s="230"/>
      <c r="L343" s="389"/>
      <c r="M343" s="389"/>
      <c r="N343" s="389"/>
      <c r="O343" s="389"/>
      <c r="P343" s="389"/>
      <c r="Q343" s="389"/>
      <c r="R343" s="389"/>
    </row>
    <row r="344" spans="2:18" x14ac:dyDescent="0.3">
      <c r="B344" s="639" t="s">
        <v>325</v>
      </c>
      <c r="C344" s="269">
        <v>1203</v>
      </c>
      <c r="D344" s="269">
        <v>113</v>
      </c>
      <c r="E344" s="307">
        <v>0.10366972477064218</v>
      </c>
      <c r="G344" s="268">
        <v>93</v>
      </c>
      <c r="H344" s="268">
        <v>1028</v>
      </c>
      <c r="I344" s="268">
        <v>1203</v>
      </c>
      <c r="J344" s="268">
        <v>0</v>
      </c>
      <c r="K344" s="268"/>
      <c r="L344" s="268"/>
      <c r="M344" s="268"/>
      <c r="N344" s="268"/>
      <c r="O344" s="268"/>
      <c r="P344" s="268"/>
      <c r="Q344" s="268"/>
      <c r="R344" s="268"/>
    </row>
    <row r="345" spans="2:18" x14ac:dyDescent="0.3">
      <c r="B345" s="639" t="s">
        <v>326</v>
      </c>
      <c r="C345" s="269">
        <v>1090</v>
      </c>
      <c r="D345" s="272"/>
      <c r="E345" s="272"/>
      <c r="G345" s="293">
        <v>488</v>
      </c>
      <c r="H345" s="293">
        <v>536</v>
      </c>
      <c r="I345" s="293">
        <v>1090</v>
      </c>
      <c r="J345" s="293">
        <v>0</v>
      </c>
      <c r="K345" s="268"/>
      <c r="L345" s="268"/>
      <c r="M345" s="268"/>
      <c r="N345" s="268"/>
      <c r="O345" s="268"/>
      <c r="P345" s="268"/>
      <c r="Q345" s="268"/>
      <c r="R345" s="268"/>
    </row>
    <row r="346" spans="2:18" x14ac:dyDescent="0.3">
      <c r="B346" s="639"/>
      <c r="C346" s="269"/>
      <c r="D346" s="640"/>
      <c r="E346" s="640"/>
      <c r="F346" s="291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</row>
    <row r="347" spans="2:18" x14ac:dyDescent="0.3">
      <c r="B347" s="270" t="s">
        <v>238</v>
      </c>
      <c r="C347" s="270"/>
      <c r="D347" s="270" t="s">
        <v>256</v>
      </c>
      <c r="E347" s="21"/>
    </row>
    <row r="348" spans="2:18" x14ac:dyDescent="0.3">
      <c r="B348" s="639" t="s">
        <v>207</v>
      </c>
      <c r="C348" s="639" t="s">
        <v>204</v>
      </c>
      <c r="D348" s="639" t="s">
        <v>205</v>
      </c>
      <c r="E348" s="639" t="s">
        <v>206</v>
      </c>
      <c r="G348" s="230" t="s">
        <v>128</v>
      </c>
      <c r="H348" s="230" t="s">
        <v>237</v>
      </c>
      <c r="I348" s="230" t="s">
        <v>238</v>
      </c>
      <c r="J348" s="230" t="s">
        <v>239</v>
      </c>
      <c r="K348" s="389"/>
      <c r="L348" s="389"/>
      <c r="M348" s="389"/>
      <c r="N348" s="389"/>
      <c r="O348" s="389"/>
      <c r="P348" s="389"/>
      <c r="Q348" s="389"/>
      <c r="R348" s="389"/>
    </row>
    <row r="349" spans="2:18" x14ac:dyDescent="0.3">
      <c r="B349" s="639" t="s">
        <v>325</v>
      </c>
      <c r="C349" s="269">
        <v>175</v>
      </c>
      <c r="D349" s="269">
        <v>-379</v>
      </c>
      <c r="E349" s="307">
        <v>-0.68411552346570392</v>
      </c>
      <c r="G349" s="268">
        <v>93</v>
      </c>
      <c r="H349" s="268">
        <v>935</v>
      </c>
      <c r="I349" s="268">
        <v>175</v>
      </c>
      <c r="J349" s="268">
        <v>0</v>
      </c>
      <c r="K349" s="268"/>
      <c r="L349" s="268"/>
      <c r="M349" s="268"/>
      <c r="N349" s="268"/>
      <c r="O349" s="268"/>
      <c r="P349" s="268"/>
      <c r="Q349" s="268"/>
      <c r="R349" s="268"/>
    </row>
    <row r="350" spans="2:18" x14ac:dyDescent="0.3">
      <c r="B350" s="639" t="s">
        <v>326</v>
      </c>
      <c r="C350" s="269">
        <v>554</v>
      </c>
      <c r="D350" s="272"/>
      <c r="E350" s="272"/>
      <c r="G350" s="293">
        <v>488</v>
      </c>
      <c r="H350" s="293">
        <v>48</v>
      </c>
      <c r="I350" s="293">
        <v>554</v>
      </c>
      <c r="J350" s="293">
        <v>0</v>
      </c>
      <c r="K350" s="268"/>
      <c r="L350" s="268"/>
      <c r="M350" s="268"/>
      <c r="N350" s="268"/>
      <c r="O350" s="268"/>
      <c r="P350" s="268"/>
      <c r="Q350" s="268"/>
      <c r="R350" s="268"/>
    </row>
    <row r="351" spans="2:18" x14ac:dyDescent="0.3">
      <c r="B351" s="639"/>
      <c r="C351" s="269"/>
      <c r="D351" s="640"/>
      <c r="E351" s="640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</row>
    <row r="352" spans="2:18" x14ac:dyDescent="0.3">
      <c r="B352" s="300" t="s">
        <v>253</v>
      </c>
      <c r="C352" s="301"/>
      <c r="D352" s="302"/>
      <c r="E352" s="302"/>
      <c r="F352" s="297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</row>
    <row r="353" spans="2:19" x14ac:dyDescent="0.3">
      <c r="B353" s="275" t="s">
        <v>258</v>
      </c>
      <c r="C353" s="275"/>
      <c r="H353" s="275" t="s">
        <v>89</v>
      </c>
      <c r="I353" s="275"/>
      <c r="N353" s="271"/>
    </row>
    <row r="354" spans="2:19" x14ac:dyDescent="0.3">
      <c r="B354" s="304" t="s">
        <v>250</v>
      </c>
      <c r="C354" s="640"/>
      <c r="D354" s="270"/>
      <c r="E354" s="640"/>
      <c r="F354" s="640"/>
      <c r="G354" s="291"/>
      <c r="H354" s="304" t="s">
        <v>250</v>
      </c>
      <c r="I354" s="640"/>
      <c r="J354" s="270"/>
      <c r="K354" s="640"/>
      <c r="L354" s="640"/>
      <c r="M354" s="291"/>
      <c r="N354" s="304"/>
      <c r="O354" s="640"/>
      <c r="P354" s="640"/>
      <c r="Q354" s="640"/>
      <c r="R354" s="640"/>
      <c r="S354" s="291"/>
    </row>
    <row r="355" spans="2:19" x14ac:dyDescent="0.3">
      <c r="B355" s="639" t="s">
        <v>209</v>
      </c>
      <c r="C355" s="639" t="s">
        <v>208</v>
      </c>
      <c r="D355" s="639" t="s">
        <v>204</v>
      </c>
      <c r="E355" s="639" t="s">
        <v>210</v>
      </c>
      <c r="F355" s="639" t="s">
        <v>211</v>
      </c>
      <c r="G355" s="291"/>
      <c r="H355" s="639" t="s">
        <v>209</v>
      </c>
      <c r="I355" s="639" t="s">
        <v>208</v>
      </c>
      <c r="J355" s="639" t="s">
        <v>204</v>
      </c>
      <c r="K355" s="639" t="s">
        <v>210</v>
      </c>
      <c r="L355" s="639" t="s">
        <v>211</v>
      </c>
      <c r="M355" s="291"/>
      <c r="N355" s="640"/>
      <c r="O355" s="640"/>
      <c r="P355" s="640"/>
      <c r="Q355" s="640"/>
      <c r="R355" s="640"/>
      <c r="S355" s="291"/>
    </row>
    <row r="356" spans="2:19" x14ac:dyDescent="0.3">
      <c r="B356" s="298" t="s">
        <v>134</v>
      </c>
      <c r="C356" t="s">
        <v>325</v>
      </c>
      <c r="D356" s="268">
        <v>1323</v>
      </c>
      <c r="E356" s="268">
        <v>97</v>
      </c>
      <c r="F356" s="306">
        <v>7.9119086460032628E-2</v>
      </c>
      <c r="G356" s="291"/>
      <c r="H356" s="298" t="s">
        <v>134</v>
      </c>
      <c r="I356" t="s">
        <v>325</v>
      </c>
      <c r="J356" s="268">
        <v>326</v>
      </c>
      <c r="K356" s="268">
        <v>67</v>
      </c>
      <c r="L356" s="306">
        <v>0.25868725868725861</v>
      </c>
      <c r="M356" s="291"/>
      <c r="N356" s="308"/>
      <c r="O356" s="291"/>
      <c r="P356" s="293"/>
      <c r="Q356" s="293"/>
      <c r="R356" s="309"/>
      <c r="S356" s="291"/>
    </row>
    <row r="357" spans="2:19" x14ac:dyDescent="0.3">
      <c r="C357" t="s">
        <v>326</v>
      </c>
      <c r="D357" s="268">
        <v>1226</v>
      </c>
      <c r="E357" s="272"/>
      <c r="F357" s="272"/>
      <c r="G357" s="291"/>
      <c r="I357" t="s">
        <v>326</v>
      </c>
      <c r="J357" s="268">
        <v>259</v>
      </c>
      <c r="K357" s="272"/>
      <c r="L357" s="272"/>
      <c r="M357" s="291"/>
      <c r="N357" s="291"/>
      <c r="O357" s="291"/>
      <c r="P357" s="293"/>
      <c r="Q357" s="640"/>
      <c r="R357" s="640"/>
      <c r="S357" s="291"/>
    </row>
    <row r="358" spans="2:19" x14ac:dyDescent="0.3">
      <c r="B358" s="3" t="s">
        <v>238</v>
      </c>
      <c r="C358" t="s">
        <v>325</v>
      </c>
      <c r="D358" s="268">
        <v>388</v>
      </c>
      <c r="E358" s="268">
        <v>70</v>
      </c>
      <c r="F358" s="306">
        <v>0.22012578616352196</v>
      </c>
      <c r="G358" s="291"/>
      <c r="H358" s="3" t="s">
        <v>238</v>
      </c>
      <c r="I358" t="s">
        <v>325</v>
      </c>
      <c r="J358" s="268">
        <v>108</v>
      </c>
      <c r="K358" s="268">
        <v>32</v>
      </c>
      <c r="L358" s="306">
        <v>0.42105263157894735</v>
      </c>
      <c r="M358" s="291"/>
      <c r="N358" s="310"/>
      <c r="O358" s="291"/>
      <c r="P358" s="293"/>
      <c r="Q358" s="293"/>
      <c r="R358" s="309"/>
      <c r="S358" s="291"/>
    </row>
    <row r="359" spans="2:19" x14ac:dyDescent="0.3">
      <c r="C359" t="s">
        <v>326</v>
      </c>
      <c r="D359" s="268">
        <v>318</v>
      </c>
      <c r="E359" s="272"/>
      <c r="F359" s="272"/>
      <c r="G359" s="268"/>
      <c r="I359" t="s">
        <v>326</v>
      </c>
      <c r="J359" s="268">
        <v>76</v>
      </c>
      <c r="K359" s="272"/>
      <c r="L359" s="272"/>
      <c r="M359" s="293"/>
      <c r="N359" s="291"/>
      <c r="O359" s="291"/>
      <c r="P359" s="293"/>
      <c r="Q359" s="640"/>
      <c r="R359" s="640"/>
      <c r="S359" s="291"/>
    </row>
    <row r="360" spans="2:19" x14ac:dyDescent="0.3">
      <c r="B360" s="639"/>
      <c r="C360" s="269"/>
      <c r="D360" s="640"/>
      <c r="E360" s="640"/>
      <c r="G360" s="268"/>
      <c r="H360" s="639"/>
      <c r="I360" s="269"/>
      <c r="J360" s="640"/>
      <c r="K360" s="640"/>
      <c r="M360" s="293"/>
      <c r="N360" s="640"/>
      <c r="O360" s="311"/>
      <c r="P360" s="640"/>
      <c r="Q360" s="640"/>
      <c r="R360" s="291"/>
      <c r="S360" s="291"/>
    </row>
    <row r="361" spans="2:19" x14ac:dyDescent="0.3">
      <c r="B361" s="299" t="s">
        <v>254</v>
      </c>
      <c r="C361" s="269"/>
      <c r="D361" s="640"/>
      <c r="E361" s="640"/>
      <c r="G361" s="268"/>
      <c r="H361" s="299" t="s">
        <v>254</v>
      </c>
      <c r="I361" s="269"/>
      <c r="J361" s="640"/>
      <c r="K361" s="640"/>
      <c r="M361" s="293"/>
      <c r="N361" s="312"/>
      <c r="O361" s="311"/>
      <c r="P361" s="640"/>
      <c r="Q361" s="640"/>
      <c r="R361" s="291"/>
      <c r="S361" s="291"/>
    </row>
    <row r="362" spans="2:19" x14ac:dyDescent="0.3">
      <c r="B362" s="639" t="s">
        <v>209</v>
      </c>
      <c r="C362" s="639" t="s">
        <v>208</v>
      </c>
      <c r="D362" s="639" t="s">
        <v>204</v>
      </c>
      <c r="E362" s="639" t="s">
        <v>210</v>
      </c>
      <c r="F362" s="639" t="s">
        <v>211</v>
      </c>
      <c r="G362" s="268"/>
      <c r="H362" s="639" t="s">
        <v>209</v>
      </c>
      <c r="I362" s="639" t="s">
        <v>208</v>
      </c>
      <c r="J362" s="639" t="s">
        <v>204</v>
      </c>
      <c r="K362" s="639" t="s">
        <v>210</v>
      </c>
      <c r="L362" s="639" t="s">
        <v>211</v>
      </c>
      <c r="M362" s="293"/>
      <c r="N362" s="640"/>
      <c r="O362" s="640"/>
      <c r="P362" s="640"/>
      <c r="Q362" s="640"/>
      <c r="R362" s="640"/>
      <c r="S362" s="291"/>
    </row>
    <row r="363" spans="2:19" x14ac:dyDescent="0.3">
      <c r="B363" s="298" t="s">
        <v>134</v>
      </c>
      <c r="C363" t="s">
        <v>325</v>
      </c>
      <c r="D363" s="268">
        <v>530</v>
      </c>
      <c r="E363" s="268">
        <v>100</v>
      </c>
      <c r="F363" s="306">
        <v>0.23255813953488369</v>
      </c>
      <c r="G363" s="268"/>
      <c r="H363" s="298" t="s">
        <v>134</v>
      </c>
      <c r="I363" t="s">
        <v>325</v>
      </c>
      <c r="J363" s="268">
        <v>267</v>
      </c>
      <c r="K363" s="268">
        <v>77</v>
      </c>
      <c r="L363" s="306">
        <v>0.40526315789473677</v>
      </c>
      <c r="M363" s="293"/>
      <c r="N363" s="308"/>
      <c r="O363" s="291"/>
      <c r="P363" s="293"/>
      <c r="Q363" s="293"/>
      <c r="R363" s="309"/>
      <c r="S363" s="291"/>
    </row>
    <row r="364" spans="2:19" x14ac:dyDescent="0.3">
      <c r="C364" t="s">
        <v>326</v>
      </c>
      <c r="D364" s="268">
        <v>430</v>
      </c>
      <c r="E364" s="272"/>
      <c r="F364" s="272"/>
      <c r="G364" s="268"/>
      <c r="I364" t="s">
        <v>326</v>
      </c>
      <c r="J364" s="268">
        <v>190</v>
      </c>
      <c r="K364" s="272"/>
      <c r="L364" s="272"/>
      <c r="M364" s="293"/>
      <c r="N364" s="291"/>
      <c r="O364" s="291"/>
      <c r="P364" s="293"/>
      <c r="Q364" s="640"/>
      <c r="R364" s="640"/>
      <c r="S364" s="291"/>
    </row>
    <row r="365" spans="2:19" x14ac:dyDescent="0.3">
      <c r="B365" s="3" t="s">
        <v>238</v>
      </c>
      <c r="C365" t="s">
        <v>325</v>
      </c>
      <c r="D365" s="268">
        <v>151</v>
      </c>
      <c r="E365" s="268">
        <v>-118</v>
      </c>
      <c r="F365" s="306">
        <v>-0.43866171003717469</v>
      </c>
      <c r="G365" s="268"/>
      <c r="H365" s="3" t="s">
        <v>238</v>
      </c>
      <c r="I365" t="s">
        <v>325</v>
      </c>
      <c r="J365" s="268">
        <v>76</v>
      </c>
      <c r="K365" s="268">
        <v>22</v>
      </c>
      <c r="L365" s="306">
        <v>0.40740740740740744</v>
      </c>
      <c r="M365" s="293"/>
      <c r="N365" s="310"/>
      <c r="O365" s="291"/>
      <c r="P365" s="293"/>
      <c r="Q365" s="293"/>
      <c r="R365" s="309"/>
      <c r="S365" s="291"/>
    </row>
    <row r="366" spans="2:19" x14ac:dyDescent="0.3">
      <c r="C366" t="s">
        <v>326</v>
      </c>
      <c r="D366" s="268">
        <v>269</v>
      </c>
      <c r="E366" s="272"/>
      <c r="F366" s="272"/>
      <c r="G366" s="268"/>
      <c r="I366" t="s">
        <v>326</v>
      </c>
      <c r="J366" s="268">
        <v>54</v>
      </c>
      <c r="K366" s="272"/>
      <c r="L366" s="272"/>
      <c r="M366" s="293"/>
      <c r="N366" s="291"/>
      <c r="O366" s="291"/>
      <c r="P366" s="293"/>
      <c r="Q366" s="640"/>
      <c r="R366" s="640"/>
      <c r="S366" s="291"/>
    </row>
    <row r="367" spans="2:19" x14ac:dyDescent="0.3">
      <c r="B367" s="639"/>
      <c r="C367" s="269"/>
      <c r="D367" s="640"/>
      <c r="E367" s="640"/>
      <c r="G367" s="268"/>
      <c r="H367" s="639"/>
      <c r="I367" s="269"/>
      <c r="J367" s="640"/>
      <c r="K367" s="640"/>
      <c r="M367" s="293"/>
      <c r="N367" s="640"/>
      <c r="O367" s="311"/>
      <c r="P367" s="640"/>
      <c r="Q367" s="640"/>
      <c r="R367" s="291"/>
      <c r="S367" s="291"/>
    </row>
    <row r="368" spans="2:19" x14ac:dyDescent="0.3">
      <c r="B368" s="305" t="s">
        <v>252</v>
      </c>
      <c r="C368" s="269"/>
      <c r="D368" s="640"/>
      <c r="E368" s="640"/>
      <c r="G368" s="268"/>
      <c r="H368" s="305" t="s">
        <v>252</v>
      </c>
      <c r="I368" s="269"/>
      <c r="J368" s="640"/>
      <c r="K368" s="640"/>
      <c r="M368" s="293"/>
      <c r="N368" s="304"/>
      <c r="O368" s="311"/>
      <c r="P368" s="640"/>
      <c r="Q368" s="640"/>
      <c r="R368" s="291"/>
      <c r="S368" s="291"/>
    </row>
    <row r="369" spans="2:19" x14ac:dyDescent="0.3">
      <c r="B369" s="639" t="s">
        <v>209</v>
      </c>
      <c r="C369" s="639" t="s">
        <v>208</v>
      </c>
      <c r="D369" s="639" t="s">
        <v>204</v>
      </c>
      <c r="E369" s="639" t="s">
        <v>210</v>
      </c>
      <c r="F369" s="639" t="s">
        <v>211</v>
      </c>
      <c r="G369" s="268"/>
      <c r="H369" s="639" t="s">
        <v>209</v>
      </c>
      <c r="I369" s="639" t="s">
        <v>208</v>
      </c>
      <c r="J369" s="639" t="s">
        <v>204</v>
      </c>
      <c r="K369" s="639" t="s">
        <v>210</v>
      </c>
      <c r="L369" s="639" t="s">
        <v>211</v>
      </c>
      <c r="M369" s="293"/>
      <c r="N369" s="640"/>
      <c r="O369" s="640"/>
      <c r="P369" s="640"/>
      <c r="Q369" s="640"/>
      <c r="R369" s="640"/>
      <c r="S369" s="291"/>
    </row>
    <row r="370" spans="2:19" x14ac:dyDescent="0.3">
      <c r="B370" s="298" t="s">
        <v>134</v>
      </c>
      <c r="C370" t="s">
        <v>325</v>
      </c>
      <c r="D370" s="268">
        <v>1161</v>
      </c>
      <c r="E370" s="268">
        <v>116</v>
      </c>
      <c r="F370" s="306">
        <v>0.11100478468899522</v>
      </c>
      <c r="G370" s="268"/>
      <c r="H370" s="298" t="s">
        <v>134</v>
      </c>
      <c r="I370" t="s">
        <v>325</v>
      </c>
      <c r="J370" s="268">
        <v>42</v>
      </c>
      <c r="K370" s="268">
        <v>-3</v>
      </c>
      <c r="L370" s="306">
        <v>-6.6666666666666652E-2</v>
      </c>
      <c r="M370" s="293"/>
      <c r="N370" s="308"/>
      <c r="O370" s="291"/>
      <c r="P370" s="293"/>
      <c r="Q370" s="293"/>
      <c r="R370" s="309"/>
      <c r="S370" s="291"/>
    </row>
    <row r="371" spans="2:19" x14ac:dyDescent="0.3">
      <c r="C371" t="s">
        <v>326</v>
      </c>
      <c r="D371" s="268">
        <v>1045</v>
      </c>
      <c r="E371" s="272"/>
      <c r="F371" s="272"/>
      <c r="G371" s="268"/>
      <c r="I371" t="s">
        <v>326</v>
      </c>
      <c r="J371" s="268">
        <v>45</v>
      </c>
      <c r="K371" s="272"/>
      <c r="L371" s="272"/>
      <c r="M371" s="293"/>
      <c r="N371" s="291"/>
      <c r="O371" s="291"/>
      <c r="P371" s="293"/>
      <c r="Q371" s="640"/>
      <c r="R371" s="640"/>
      <c r="S371" s="291"/>
    </row>
    <row r="372" spans="2:19" x14ac:dyDescent="0.3">
      <c r="B372" s="3" t="s">
        <v>238</v>
      </c>
      <c r="C372" t="s">
        <v>325</v>
      </c>
      <c r="D372" s="268">
        <v>160</v>
      </c>
      <c r="E372" s="268">
        <v>-374</v>
      </c>
      <c r="F372" s="306">
        <v>-0.70037453183520593</v>
      </c>
      <c r="G372" s="268"/>
      <c r="H372" s="3" t="s">
        <v>238</v>
      </c>
      <c r="I372" t="s">
        <v>325</v>
      </c>
      <c r="J372" s="268">
        <v>15</v>
      </c>
      <c r="K372" s="268">
        <v>-5</v>
      </c>
      <c r="L372" s="306">
        <v>-0.25</v>
      </c>
      <c r="M372" s="293"/>
      <c r="N372" s="310"/>
      <c r="O372" s="291"/>
      <c r="P372" s="293"/>
      <c r="Q372" s="293"/>
      <c r="R372" s="309"/>
      <c r="S372" s="291"/>
    </row>
    <row r="373" spans="2:19" x14ac:dyDescent="0.3">
      <c r="C373" t="s">
        <v>326</v>
      </c>
      <c r="D373" s="268">
        <v>534</v>
      </c>
      <c r="E373" s="272"/>
      <c r="F373" s="272"/>
      <c r="G373" s="268"/>
      <c r="I373" t="s">
        <v>326</v>
      </c>
      <c r="J373" s="268">
        <v>20</v>
      </c>
      <c r="K373" s="272"/>
      <c r="L373" s="272"/>
      <c r="M373" s="293"/>
      <c r="N373" s="291"/>
      <c r="O373" s="291"/>
      <c r="P373" s="293"/>
      <c r="Q373" s="640"/>
      <c r="R373" s="640"/>
      <c r="S373" s="291"/>
    </row>
    <row r="374" spans="2:19" x14ac:dyDescent="0.3">
      <c r="B374" s="291"/>
      <c r="C374" s="291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</row>
    <row r="375" spans="2:19" x14ac:dyDescent="0.3">
      <c r="B375" s="291"/>
      <c r="C375" s="291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</row>
    <row r="376" spans="2:19" x14ac:dyDescent="0.3">
      <c r="B376" s="316" t="s">
        <v>323</v>
      </c>
      <c r="C376" s="316"/>
      <c r="D376" s="317"/>
      <c r="E376" s="317"/>
      <c r="F376" s="317"/>
      <c r="G376" s="317"/>
      <c r="H376" s="317"/>
      <c r="I376" s="317"/>
      <c r="J376" s="317"/>
      <c r="K376" s="317"/>
      <c r="L376" s="317"/>
      <c r="M376" s="317"/>
      <c r="N376" s="317"/>
      <c r="O376" s="317"/>
      <c r="P376" s="317"/>
      <c r="Q376" s="273"/>
      <c r="R376" s="273"/>
    </row>
    <row r="377" spans="2:19" x14ac:dyDescent="0.3">
      <c r="B377" s="318" t="s">
        <v>250</v>
      </c>
      <c r="C377" s="318"/>
      <c r="D377" s="318"/>
      <c r="E377" s="319"/>
      <c r="F377" s="319"/>
      <c r="G377" s="319"/>
      <c r="H377" s="319"/>
      <c r="I377" s="319"/>
      <c r="J377" s="319"/>
      <c r="K377" s="319"/>
      <c r="L377" s="319"/>
      <c r="M377" s="319"/>
      <c r="N377" s="319"/>
      <c r="O377" s="319"/>
      <c r="P377" s="319"/>
      <c r="Q377" s="295"/>
      <c r="R377" s="295"/>
    </row>
    <row r="378" spans="2:19" x14ac:dyDescent="0.3">
      <c r="B378" s="485" t="s">
        <v>134</v>
      </c>
      <c r="C378" s="320"/>
      <c r="D378" s="320" t="s">
        <v>255</v>
      </c>
      <c r="E378" s="74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</row>
    <row r="379" spans="2:19" x14ac:dyDescent="0.3">
      <c r="B379" s="640" t="s">
        <v>207</v>
      </c>
      <c r="C379" s="640" t="s">
        <v>204</v>
      </c>
      <c r="D379" s="640" t="s">
        <v>205</v>
      </c>
      <c r="E379" s="640" t="s">
        <v>206</v>
      </c>
      <c r="F379" s="291"/>
      <c r="G379" s="230" t="s">
        <v>128</v>
      </c>
      <c r="H379" s="230" t="s">
        <v>131</v>
      </c>
      <c r="I379" s="230" t="s">
        <v>134</v>
      </c>
      <c r="J379" s="230" t="s">
        <v>137</v>
      </c>
      <c r="K379" s="230"/>
      <c r="L379" s="389"/>
      <c r="M379" s="389"/>
      <c r="N379" s="389"/>
      <c r="O379" s="389"/>
      <c r="P379" s="389"/>
      <c r="Q379" s="389"/>
      <c r="R379" s="389"/>
    </row>
    <row r="380" spans="2:19" x14ac:dyDescent="0.3">
      <c r="B380" s="640" t="s">
        <v>325</v>
      </c>
      <c r="C380" s="311">
        <v>24310</v>
      </c>
      <c r="D380" s="311">
        <v>2313</v>
      </c>
      <c r="E380" s="321">
        <v>0.10515070236850477</v>
      </c>
      <c r="F380" s="291"/>
      <c r="G380" s="293">
        <v>5977</v>
      </c>
      <c r="H380" s="293">
        <v>17099</v>
      </c>
      <c r="I380" s="293">
        <v>24310</v>
      </c>
      <c r="J380" s="293">
        <v>0</v>
      </c>
      <c r="K380" s="293"/>
      <c r="L380" s="293"/>
      <c r="M380" s="293"/>
      <c r="N380" s="293"/>
      <c r="O380" s="293"/>
      <c r="P380" s="293"/>
      <c r="Q380" s="268"/>
      <c r="R380" s="268"/>
    </row>
    <row r="381" spans="2:19" x14ac:dyDescent="0.3">
      <c r="B381" s="640" t="s">
        <v>326</v>
      </c>
      <c r="C381" s="311">
        <v>21997</v>
      </c>
      <c r="D381" s="272"/>
      <c r="E381" s="272"/>
      <c r="F381" s="291"/>
      <c r="G381" s="293">
        <v>5222</v>
      </c>
      <c r="H381" s="293">
        <v>15454</v>
      </c>
      <c r="I381" s="293">
        <v>21997</v>
      </c>
      <c r="J381" s="293">
        <v>0</v>
      </c>
      <c r="K381" s="293"/>
      <c r="L381" s="293"/>
      <c r="M381" s="293"/>
      <c r="N381" s="293"/>
      <c r="O381" s="293"/>
      <c r="P381" s="293"/>
      <c r="Q381" s="268"/>
      <c r="R381" s="268"/>
    </row>
    <row r="382" spans="2:19" x14ac:dyDescent="0.3">
      <c r="B382" s="640"/>
      <c r="C382" s="311"/>
      <c r="D382" s="640"/>
      <c r="E382" s="640"/>
      <c r="F382" s="291"/>
      <c r="G382" s="293"/>
      <c r="H382" s="293"/>
      <c r="I382" s="293"/>
      <c r="J382" s="293"/>
      <c r="K382" s="293"/>
      <c r="L382" s="293"/>
      <c r="M382" s="293"/>
      <c r="N382" s="293"/>
      <c r="O382" s="293"/>
      <c r="P382" s="293"/>
      <c r="Q382" s="268"/>
      <c r="R382" s="268"/>
    </row>
    <row r="383" spans="2:19" x14ac:dyDescent="0.3">
      <c r="B383" s="485" t="s">
        <v>238</v>
      </c>
      <c r="C383" s="320"/>
      <c r="D383" s="320" t="s">
        <v>256</v>
      </c>
      <c r="E383" s="74"/>
      <c r="F383" s="291"/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</row>
    <row r="384" spans="2:19" x14ac:dyDescent="0.3">
      <c r="B384" s="640" t="s">
        <v>207</v>
      </c>
      <c r="C384" s="640" t="s">
        <v>204</v>
      </c>
      <c r="D384" s="640" t="s">
        <v>205</v>
      </c>
      <c r="E384" s="640" t="s">
        <v>206</v>
      </c>
      <c r="F384" s="291"/>
      <c r="G384" s="230" t="s">
        <v>128</v>
      </c>
      <c r="H384" s="230" t="s">
        <v>237</v>
      </c>
      <c r="I384" s="230" t="s">
        <v>238</v>
      </c>
      <c r="J384" s="230" t="s">
        <v>239</v>
      </c>
      <c r="K384" s="389"/>
      <c r="L384" s="389"/>
      <c r="M384" s="389"/>
      <c r="N384" s="389"/>
      <c r="O384" s="389"/>
      <c r="P384" s="389"/>
      <c r="Q384" s="389"/>
      <c r="R384" s="389"/>
    </row>
    <row r="385" spans="2:18" x14ac:dyDescent="0.3">
      <c r="B385" s="640" t="s">
        <v>325</v>
      </c>
      <c r="C385" s="311">
        <v>7211</v>
      </c>
      <c r="D385" s="311">
        <v>668</v>
      </c>
      <c r="E385" s="321">
        <v>0.10209384074583516</v>
      </c>
      <c r="F385" s="291"/>
      <c r="G385" s="293">
        <v>5977</v>
      </c>
      <c r="H385" s="293">
        <v>11122</v>
      </c>
      <c r="I385" s="293">
        <v>7211</v>
      </c>
      <c r="J385" s="293">
        <v>0</v>
      </c>
      <c r="K385" s="293"/>
      <c r="L385" s="293"/>
      <c r="M385" s="293"/>
      <c r="N385" s="293"/>
      <c r="O385" s="293"/>
      <c r="P385" s="293"/>
      <c r="Q385" s="268"/>
      <c r="R385" s="268"/>
    </row>
    <row r="386" spans="2:18" x14ac:dyDescent="0.3">
      <c r="B386" s="640" t="s">
        <v>326</v>
      </c>
      <c r="C386" s="311">
        <v>6543</v>
      </c>
      <c r="D386" s="272"/>
      <c r="E386" s="272"/>
      <c r="F386" s="291"/>
      <c r="G386" s="293">
        <v>5222</v>
      </c>
      <c r="H386" s="293">
        <v>10232</v>
      </c>
      <c r="I386" s="293">
        <v>6543</v>
      </c>
      <c r="J386" s="293">
        <v>0</v>
      </c>
      <c r="K386" s="293"/>
      <c r="L386" s="293"/>
      <c r="M386" s="293"/>
      <c r="N386" s="293"/>
      <c r="O386" s="293"/>
      <c r="P386" s="293"/>
      <c r="Q386" s="268"/>
      <c r="R386" s="268"/>
    </row>
    <row r="387" spans="2:18" x14ac:dyDescent="0.3">
      <c r="B387" s="640"/>
      <c r="C387" s="311"/>
      <c r="D387" s="640"/>
      <c r="E387" s="640"/>
      <c r="F387" s="291"/>
      <c r="G387" s="293"/>
      <c r="H387" s="293"/>
      <c r="I387" s="293"/>
      <c r="J387" s="293"/>
      <c r="K387" s="293"/>
      <c r="L387" s="293"/>
      <c r="M387" s="293"/>
      <c r="N387" s="293"/>
      <c r="O387" s="293"/>
      <c r="P387" s="293"/>
      <c r="Q387" s="268"/>
      <c r="R387" s="268"/>
    </row>
    <row r="388" spans="2:18" x14ac:dyDescent="0.3">
      <c r="B388" s="322" t="s">
        <v>251</v>
      </c>
      <c r="C388" s="322"/>
      <c r="D388" s="322"/>
      <c r="E388" s="323"/>
      <c r="F388" s="323"/>
      <c r="G388" s="323"/>
      <c r="H388" s="323"/>
      <c r="I388" s="323"/>
      <c r="J388" s="323"/>
      <c r="K388" s="323"/>
      <c r="L388" s="323"/>
      <c r="M388" s="323"/>
      <c r="N388" s="323"/>
      <c r="O388" s="323"/>
      <c r="P388" s="323"/>
      <c r="Q388" s="297"/>
      <c r="R388" s="297"/>
    </row>
    <row r="389" spans="2:18" x14ac:dyDescent="0.3">
      <c r="B389" s="485" t="s">
        <v>134</v>
      </c>
      <c r="C389" s="320"/>
      <c r="D389" s="320" t="s">
        <v>255</v>
      </c>
      <c r="E389" s="74"/>
      <c r="F389" s="291"/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</row>
    <row r="390" spans="2:18" x14ac:dyDescent="0.3">
      <c r="B390" s="640" t="s">
        <v>207</v>
      </c>
      <c r="C390" s="640" t="s">
        <v>204</v>
      </c>
      <c r="D390" s="640" t="s">
        <v>205</v>
      </c>
      <c r="E390" s="640" t="s">
        <v>206</v>
      </c>
      <c r="F390" s="291"/>
      <c r="G390" s="230" t="s">
        <v>128</v>
      </c>
      <c r="H390" s="230" t="s">
        <v>131</v>
      </c>
      <c r="I390" s="230" t="s">
        <v>134</v>
      </c>
      <c r="J390" s="230" t="s">
        <v>137</v>
      </c>
      <c r="K390" s="230"/>
      <c r="L390" s="389"/>
      <c r="M390" s="389"/>
      <c r="N390" s="389"/>
      <c r="O390" s="389"/>
      <c r="P390" s="389"/>
      <c r="Q390" s="389"/>
      <c r="R390" s="389"/>
    </row>
    <row r="391" spans="2:18" x14ac:dyDescent="0.3">
      <c r="B391" s="640" t="s">
        <v>325</v>
      </c>
      <c r="C391" s="311">
        <v>14835</v>
      </c>
      <c r="D391" s="311">
        <v>1553</v>
      </c>
      <c r="E391" s="321">
        <v>0.11692516187321189</v>
      </c>
      <c r="F391" s="291"/>
      <c r="G391" s="293">
        <v>2934</v>
      </c>
      <c r="H391" s="293">
        <v>10644</v>
      </c>
      <c r="I391" s="293">
        <v>14835</v>
      </c>
      <c r="J391" s="293">
        <v>0</v>
      </c>
      <c r="K391" s="293"/>
      <c r="L391" s="293"/>
      <c r="M391" s="293"/>
      <c r="N391" s="293"/>
      <c r="O391" s="293"/>
      <c r="P391" s="293"/>
      <c r="Q391" s="268"/>
      <c r="R391" s="268"/>
    </row>
    <row r="392" spans="2:18" x14ac:dyDescent="0.3">
      <c r="B392" s="640" t="s">
        <v>326</v>
      </c>
      <c r="C392" s="311">
        <v>13282</v>
      </c>
      <c r="D392" s="272"/>
      <c r="E392" s="272"/>
      <c r="F392" s="291"/>
      <c r="G392" s="293">
        <v>2289</v>
      </c>
      <c r="H392" s="293">
        <v>8488</v>
      </c>
      <c r="I392" s="293">
        <v>13282</v>
      </c>
      <c r="J392" s="293">
        <v>0</v>
      </c>
      <c r="K392" s="293"/>
      <c r="L392" s="293"/>
      <c r="M392" s="293"/>
      <c r="N392" s="293"/>
      <c r="O392" s="293"/>
      <c r="P392" s="293"/>
      <c r="Q392" s="268"/>
      <c r="R392" s="268"/>
    </row>
    <row r="393" spans="2:18" x14ac:dyDescent="0.3">
      <c r="B393" s="640"/>
      <c r="C393" s="311"/>
      <c r="D393" s="640"/>
      <c r="E393" s="640"/>
      <c r="F393" s="291"/>
      <c r="G393" s="293"/>
      <c r="H393" s="293"/>
      <c r="I393" s="293"/>
      <c r="J393" s="293"/>
      <c r="K393" s="293"/>
      <c r="L393" s="293"/>
      <c r="M393" s="293"/>
      <c r="N393" s="293"/>
      <c r="O393" s="293"/>
      <c r="P393" s="293"/>
      <c r="Q393" s="268"/>
      <c r="R393" s="268"/>
    </row>
    <row r="394" spans="2:18" x14ac:dyDescent="0.3">
      <c r="B394" s="485" t="s">
        <v>238</v>
      </c>
      <c r="C394" s="320"/>
      <c r="D394" s="320" t="s">
        <v>256</v>
      </c>
      <c r="E394" s="74"/>
      <c r="F394" s="291"/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</row>
    <row r="395" spans="2:18" x14ac:dyDescent="0.3">
      <c r="B395" s="640" t="s">
        <v>207</v>
      </c>
      <c r="C395" s="640" t="s">
        <v>204</v>
      </c>
      <c r="D395" s="640" t="s">
        <v>205</v>
      </c>
      <c r="E395" s="640" t="s">
        <v>206</v>
      </c>
      <c r="F395" s="291"/>
      <c r="G395" s="230" t="s">
        <v>128</v>
      </c>
      <c r="H395" s="230" t="s">
        <v>237</v>
      </c>
      <c r="I395" s="230" t="s">
        <v>238</v>
      </c>
      <c r="J395" s="230" t="s">
        <v>239</v>
      </c>
      <c r="K395" s="389"/>
      <c r="L395" s="389"/>
      <c r="M395" s="389"/>
      <c r="N395" s="389"/>
      <c r="O395" s="389"/>
      <c r="P395" s="389"/>
      <c r="Q395" s="389"/>
      <c r="R395" s="389"/>
    </row>
    <row r="396" spans="2:18" x14ac:dyDescent="0.3">
      <c r="B396" s="640" t="s">
        <v>325</v>
      </c>
      <c r="C396" s="311">
        <v>4191</v>
      </c>
      <c r="D396" s="311">
        <v>-603</v>
      </c>
      <c r="E396" s="321">
        <v>-0.12578222778473092</v>
      </c>
      <c r="F396" s="291"/>
      <c r="G396" s="293">
        <v>2934</v>
      </c>
      <c r="H396" s="293">
        <v>7710</v>
      </c>
      <c r="I396" s="293">
        <v>4191</v>
      </c>
      <c r="J396" s="293">
        <v>0</v>
      </c>
      <c r="K396" s="293"/>
      <c r="L396" s="293"/>
      <c r="M396" s="293"/>
      <c r="N396" s="293"/>
      <c r="O396" s="293"/>
      <c r="P396" s="293"/>
      <c r="Q396" s="268"/>
      <c r="R396" s="268"/>
    </row>
    <row r="397" spans="2:18" x14ac:dyDescent="0.3">
      <c r="B397" s="640" t="s">
        <v>326</v>
      </c>
      <c r="C397" s="311">
        <v>4794</v>
      </c>
      <c r="D397" s="272"/>
      <c r="E397" s="272"/>
      <c r="F397" s="291"/>
      <c r="G397" s="293">
        <v>2289</v>
      </c>
      <c r="H397" s="293">
        <v>6199</v>
      </c>
      <c r="I397" s="293">
        <v>4794</v>
      </c>
      <c r="J397" s="293">
        <v>0</v>
      </c>
      <c r="K397" s="293"/>
      <c r="L397" s="293"/>
      <c r="M397" s="293"/>
      <c r="N397" s="293"/>
      <c r="O397" s="293"/>
      <c r="P397" s="293"/>
      <c r="Q397" s="268"/>
      <c r="R397" s="268"/>
    </row>
    <row r="398" spans="2:18" x14ac:dyDescent="0.3">
      <c r="B398" s="640"/>
      <c r="C398" s="311"/>
      <c r="D398" s="640"/>
      <c r="E398" s="640"/>
      <c r="F398" s="291"/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68"/>
      <c r="R398" s="268"/>
    </row>
    <row r="399" spans="2:18" x14ac:dyDescent="0.3">
      <c r="B399" s="322" t="s">
        <v>252</v>
      </c>
      <c r="C399" s="322"/>
      <c r="D399" s="322"/>
      <c r="E399" s="323"/>
      <c r="F399" s="323"/>
      <c r="G399" s="323"/>
      <c r="H399" s="323"/>
      <c r="I399" s="323"/>
      <c r="J399" s="323"/>
      <c r="K399" s="323"/>
      <c r="L399" s="323"/>
      <c r="M399" s="323"/>
      <c r="N399" s="323"/>
      <c r="O399" s="323"/>
      <c r="P399" s="323"/>
      <c r="Q399" s="297"/>
      <c r="R399" s="297"/>
    </row>
    <row r="400" spans="2:18" x14ac:dyDescent="0.3">
      <c r="B400" s="485" t="s">
        <v>134</v>
      </c>
      <c r="C400" s="320"/>
      <c r="D400" s="320" t="s">
        <v>255</v>
      </c>
      <c r="E400" s="74"/>
      <c r="F400" s="291"/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</row>
    <row r="401" spans="2:18" x14ac:dyDescent="0.3">
      <c r="B401" s="640" t="s">
        <v>207</v>
      </c>
      <c r="C401" s="640" t="s">
        <v>204</v>
      </c>
      <c r="D401" s="640" t="s">
        <v>205</v>
      </c>
      <c r="E401" s="640" t="s">
        <v>206</v>
      </c>
      <c r="F401" s="291"/>
      <c r="G401" s="230" t="s">
        <v>128</v>
      </c>
      <c r="H401" s="230" t="s">
        <v>131</v>
      </c>
      <c r="I401" s="230" t="s">
        <v>134</v>
      </c>
      <c r="J401" s="230" t="s">
        <v>137</v>
      </c>
      <c r="K401" s="230"/>
      <c r="L401" s="389"/>
      <c r="M401" s="389"/>
      <c r="N401" s="389"/>
      <c r="O401" s="389"/>
      <c r="P401" s="389"/>
      <c r="Q401" s="389"/>
      <c r="R401" s="389"/>
    </row>
    <row r="402" spans="2:18" x14ac:dyDescent="0.3">
      <c r="B402" s="640" t="s">
        <v>325</v>
      </c>
      <c r="C402" s="311">
        <v>9407</v>
      </c>
      <c r="D402" s="311">
        <v>815</v>
      </c>
      <c r="E402" s="321">
        <v>9.4855679702048334E-2</v>
      </c>
      <c r="F402" s="291"/>
      <c r="G402" s="293">
        <v>2363</v>
      </c>
      <c r="H402" s="293">
        <v>6643</v>
      </c>
      <c r="I402" s="293">
        <v>9407</v>
      </c>
      <c r="J402" s="293">
        <v>0</v>
      </c>
      <c r="K402" s="293"/>
      <c r="L402" s="293"/>
      <c r="M402" s="293"/>
      <c r="N402" s="293"/>
      <c r="O402" s="293"/>
      <c r="P402" s="293"/>
      <c r="Q402" s="268"/>
      <c r="R402" s="268"/>
    </row>
    <row r="403" spans="2:18" x14ac:dyDescent="0.3">
      <c r="B403" s="640" t="s">
        <v>326</v>
      </c>
      <c r="C403" s="311">
        <v>8592</v>
      </c>
      <c r="D403" s="272"/>
      <c r="E403" s="272"/>
      <c r="F403" s="291"/>
      <c r="G403" s="293">
        <v>2111</v>
      </c>
      <c r="H403" s="293">
        <v>6445</v>
      </c>
      <c r="I403" s="293">
        <v>8592</v>
      </c>
      <c r="J403" s="293">
        <v>0</v>
      </c>
      <c r="K403" s="293"/>
      <c r="L403" s="293"/>
      <c r="M403" s="293"/>
      <c r="N403" s="293"/>
      <c r="O403" s="293"/>
      <c r="P403" s="293"/>
      <c r="Q403" s="268"/>
      <c r="R403" s="268"/>
    </row>
    <row r="404" spans="2:18" x14ac:dyDescent="0.3">
      <c r="B404" s="640"/>
      <c r="C404" s="311"/>
      <c r="D404" s="640"/>
      <c r="E404" s="640"/>
      <c r="F404" s="291"/>
      <c r="G404" s="293"/>
      <c r="H404" s="293"/>
      <c r="I404" s="293"/>
      <c r="J404" s="293"/>
      <c r="K404" s="293"/>
      <c r="L404" s="293"/>
      <c r="M404" s="293"/>
      <c r="N404" s="293"/>
      <c r="O404" s="293"/>
      <c r="P404" s="293"/>
      <c r="Q404" s="268"/>
      <c r="R404" s="268"/>
    </row>
    <row r="405" spans="2:18" x14ac:dyDescent="0.3">
      <c r="B405" s="485" t="s">
        <v>238</v>
      </c>
      <c r="C405" s="320"/>
      <c r="D405" s="320" t="s">
        <v>256</v>
      </c>
      <c r="E405" s="74"/>
      <c r="F405" s="291"/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</row>
    <row r="406" spans="2:18" x14ac:dyDescent="0.3">
      <c r="B406" s="640" t="s">
        <v>207</v>
      </c>
      <c r="C406" s="640" t="s">
        <v>204</v>
      </c>
      <c r="D406" s="640" t="s">
        <v>205</v>
      </c>
      <c r="E406" s="640" t="s">
        <v>206</v>
      </c>
      <c r="F406" s="291"/>
      <c r="G406" s="230" t="s">
        <v>128</v>
      </c>
      <c r="H406" s="230" t="s">
        <v>237</v>
      </c>
      <c r="I406" s="230" t="s">
        <v>238</v>
      </c>
      <c r="J406" s="230" t="s">
        <v>239</v>
      </c>
      <c r="K406" s="389"/>
      <c r="L406" s="389"/>
      <c r="M406" s="389"/>
      <c r="N406" s="389"/>
      <c r="O406" s="389"/>
      <c r="P406" s="389"/>
      <c r="Q406" s="389"/>
      <c r="R406" s="389"/>
    </row>
    <row r="407" spans="2:18" x14ac:dyDescent="0.3">
      <c r="B407" s="640" t="s">
        <v>325</v>
      </c>
      <c r="C407" s="311">
        <v>2764</v>
      </c>
      <c r="D407" s="311">
        <v>617</v>
      </c>
      <c r="E407" s="321">
        <v>0.28737773637633901</v>
      </c>
      <c r="F407" s="291"/>
      <c r="G407" s="293">
        <v>2363</v>
      </c>
      <c r="H407" s="293">
        <v>4280</v>
      </c>
      <c r="I407" s="293">
        <v>2764</v>
      </c>
      <c r="J407" s="293">
        <v>0</v>
      </c>
      <c r="K407" s="293"/>
      <c r="L407" s="293"/>
      <c r="M407" s="293"/>
      <c r="N407" s="293"/>
      <c r="O407" s="293"/>
      <c r="P407" s="293"/>
      <c r="Q407" s="268"/>
      <c r="R407" s="268"/>
    </row>
    <row r="408" spans="2:18" x14ac:dyDescent="0.3">
      <c r="B408" s="640" t="s">
        <v>326</v>
      </c>
      <c r="C408" s="311">
        <v>2147</v>
      </c>
      <c r="D408" s="272"/>
      <c r="E408" s="272"/>
      <c r="F408" s="291"/>
      <c r="G408" s="293">
        <v>2111</v>
      </c>
      <c r="H408" s="293">
        <v>4334</v>
      </c>
      <c r="I408" s="293">
        <v>2147</v>
      </c>
      <c r="J408" s="293">
        <v>0</v>
      </c>
      <c r="K408" s="293"/>
      <c r="L408" s="293"/>
      <c r="M408" s="293"/>
      <c r="N408" s="293"/>
      <c r="O408" s="293"/>
      <c r="P408" s="293"/>
      <c r="Q408" s="268"/>
      <c r="R408" s="268"/>
    </row>
    <row r="409" spans="2:18" x14ac:dyDescent="0.3">
      <c r="B409" s="291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</row>
    <row r="410" spans="2:18" x14ac:dyDescent="0.3">
      <c r="B410" s="291"/>
      <c r="C410" s="291"/>
      <c r="D410" s="291"/>
      <c r="E410" s="291"/>
      <c r="F410" s="291"/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</row>
    <row r="411" spans="2:18" x14ac:dyDescent="0.3">
      <c r="B411" s="316" t="s">
        <v>322</v>
      </c>
      <c r="C411" s="316"/>
      <c r="D411" s="324"/>
      <c r="E411" s="317"/>
      <c r="F411" s="317"/>
      <c r="G411" s="317"/>
      <c r="H411" s="317"/>
      <c r="I411" s="317"/>
      <c r="J411" s="317"/>
      <c r="K411" s="317"/>
      <c r="L411" s="317"/>
      <c r="M411" s="317"/>
      <c r="N411" s="317"/>
      <c r="O411" s="317"/>
      <c r="P411" s="317"/>
      <c r="Q411" s="273"/>
      <c r="R411" s="273"/>
    </row>
    <row r="412" spans="2:18" x14ac:dyDescent="0.3">
      <c r="B412" s="318" t="s">
        <v>250</v>
      </c>
      <c r="C412" s="318"/>
      <c r="D412" s="318"/>
      <c r="E412" s="319"/>
      <c r="F412" s="319"/>
      <c r="G412" s="319"/>
      <c r="H412" s="319"/>
      <c r="I412" s="319"/>
      <c r="J412" s="319"/>
      <c r="K412" s="319"/>
      <c r="L412" s="319"/>
      <c r="M412" s="319"/>
      <c r="N412" s="319"/>
      <c r="O412" s="319"/>
      <c r="P412" s="319"/>
      <c r="Q412" s="295"/>
      <c r="R412" s="295"/>
    </row>
    <row r="413" spans="2:18" x14ac:dyDescent="0.3">
      <c r="B413" s="485" t="s">
        <v>134</v>
      </c>
      <c r="C413" s="320"/>
      <c r="D413" s="320" t="s">
        <v>255</v>
      </c>
      <c r="E413" s="74"/>
      <c r="F413" s="291"/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</row>
    <row r="414" spans="2:18" x14ac:dyDescent="0.3">
      <c r="B414" s="640" t="s">
        <v>207</v>
      </c>
      <c r="C414" s="640" t="s">
        <v>204</v>
      </c>
      <c r="D414" s="640" t="s">
        <v>205</v>
      </c>
      <c r="E414" s="640" t="s">
        <v>206</v>
      </c>
      <c r="F414" s="291"/>
      <c r="G414" s="230" t="s">
        <v>128</v>
      </c>
      <c r="H414" s="230" t="s">
        <v>131</v>
      </c>
      <c r="I414" s="230" t="s">
        <v>134</v>
      </c>
      <c r="J414" s="230" t="s">
        <v>137</v>
      </c>
      <c r="K414" s="389"/>
      <c r="L414" s="389"/>
      <c r="M414" s="389"/>
      <c r="N414" s="389"/>
      <c r="O414" s="389"/>
      <c r="P414" s="389"/>
      <c r="Q414" s="389"/>
      <c r="R414" s="389"/>
    </row>
    <row r="415" spans="2:18" x14ac:dyDescent="0.3">
      <c r="B415" s="640" t="s">
        <v>325</v>
      </c>
      <c r="C415" s="311">
        <v>836814</v>
      </c>
      <c r="D415" s="311">
        <v>23729</v>
      </c>
      <c r="E415" s="321">
        <v>2.9183910661247037E-2</v>
      </c>
      <c r="F415" s="291"/>
      <c r="G415" s="293">
        <v>333520</v>
      </c>
      <c r="H415" s="293">
        <v>666438</v>
      </c>
      <c r="I415" s="293">
        <v>836814</v>
      </c>
      <c r="J415" s="293">
        <v>0</v>
      </c>
      <c r="K415" s="293"/>
      <c r="L415" s="293"/>
      <c r="M415" s="293"/>
      <c r="N415" s="293"/>
      <c r="O415" s="293"/>
      <c r="P415" s="293"/>
      <c r="Q415" s="293"/>
      <c r="R415" s="293"/>
    </row>
    <row r="416" spans="2:18" x14ac:dyDescent="0.3">
      <c r="B416" s="640" t="s">
        <v>326</v>
      </c>
      <c r="C416" s="311">
        <v>813085</v>
      </c>
      <c r="D416" s="272"/>
      <c r="E416" s="272"/>
      <c r="F416" s="291"/>
      <c r="G416" s="293">
        <v>324616</v>
      </c>
      <c r="H416" s="293">
        <v>506723</v>
      </c>
      <c r="I416" s="293">
        <v>813085</v>
      </c>
      <c r="J416" s="293">
        <v>0</v>
      </c>
      <c r="K416" s="293"/>
      <c r="L416" s="293"/>
      <c r="M416" s="293"/>
      <c r="N416" s="293"/>
      <c r="O416" s="293"/>
      <c r="P416" s="293"/>
      <c r="Q416" s="293"/>
      <c r="R416" s="293"/>
    </row>
    <row r="417" spans="2:18" x14ac:dyDescent="0.3">
      <c r="B417" s="640"/>
      <c r="C417" s="311"/>
      <c r="D417" s="640"/>
      <c r="E417" s="640"/>
      <c r="F417" s="291"/>
      <c r="G417" s="293"/>
      <c r="H417" s="293"/>
      <c r="I417" s="293"/>
      <c r="J417" s="293"/>
      <c r="K417" s="293"/>
      <c r="L417" s="293"/>
      <c r="M417" s="293"/>
      <c r="N417" s="293"/>
      <c r="O417" s="293"/>
      <c r="P417" s="293"/>
      <c r="Q417" s="268"/>
      <c r="R417" s="268"/>
    </row>
    <row r="418" spans="2:18" x14ac:dyDescent="0.3">
      <c r="B418" s="485" t="s">
        <v>238</v>
      </c>
      <c r="C418" s="320"/>
      <c r="D418" s="320" t="s">
        <v>256</v>
      </c>
      <c r="E418" s="74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</row>
    <row r="419" spans="2:18" x14ac:dyDescent="0.3">
      <c r="B419" s="640" t="s">
        <v>207</v>
      </c>
      <c r="C419" s="640" t="s">
        <v>204</v>
      </c>
      <c r="D419" s="640" t="s">
        <v>205</v>
      </c>
      <c r="E419" s="640" t="s">
        <v>206</v>
      </c>
      <c r="F419" s="291"/>
      <c r="G419" s="230" t="s">
        <v>128</v>
      </c>
      <c r="H419" s="230" t="s">
        <v>237</v>
      </c>
      <c r="I419" s="230" t="s">
        <v>238</v>
      </c>
      <c r="J419" s="230" t="s">
        <v>239</v>
      </c>
      <c r="K419" s="389"/>
      <c r="L419" s="389"/>
      <c r="M419" s="389"/>
      <c r="N419" s="389"/>
      <c r="O419" s="389"/>
      <c r="P419" s="389"/>
      <c r="Q419" s="389"/>
      <c r="R419" s="389"/>
    </row>
    <row r="420" spans="2:18" x14ac:dyDescent="0.3">
      <c r="B420" s="640" t="s">
        <v>325</v>
      </c>
      <c r="C420" s="311">
        <v>170376</v>
      </c>
      <c r="D420" s="311">
        <v>-135986</v>
      </c>
      <c r="E420" s="321">
        <v>-0.44387358745536332</v>
      </c>
      <c r="F420" s="291"/>
      <c r="G420" s="293">
        <v>333520</v>
      </c>
      <c r="H420" s="293">
        <v>332918</v>
      </c>
      <c r="I420" s="293">
        <v>170376</v>
      </c>
      <c r="J420" s="293">
        <v>0</v>
      </c>
      <c r="K420" s="293"/>
      <c r="L420" s="293"/>
      <c r="M420" s="293"/>
      <c r="N420" s="293"/>
      <c r="O420" s="293"/>
      <c r="P420" s="293"/>
      <c r="Q420" s="268"/>
      <c r="R420" s="268"/>
    </row>
    <row r="421" spans="2:18" x14ac:dyDescent="0.3">
      <c r="B421" s="640" t="s">
        <v>326</v>
      </c>
      <c r="C421" s="311">
        <v>306362</v>
      </c>
      <c r="D421" s="272"/>
      <c r="E421" s="272"/>
      <c r="F421" s="291"/>
      <c r="G421" s="293">
        <v>324616</v>
      </c>
      <c r="H421" s="293">
        <v>182107</v>
      </c>
      <c r="I421" s="293">
        <v>306362</v>
      </c>
      <c r="J421" s="293">
        <v>0</v>
      </c>
      <c r="K421" s="293"/>
      <c r="L421" s="293"/>
      <c r="M421" s="293"/>
      <c r="N421" s="293"/>
      <c r="O421" s="293"/>
      <c r="P421" s="293"/>
      <c r="Q421" s="268"/>
      <c r="R421" s="268"/>
    </row>
    <row r="422" spans="2:18" x14ac:dyDescent="0.3">
      <c r="B422" s="640"/>
      <c r="C422" s="311"/>
      <c r="D422" s="640"/>
      <c r="E422" s="640"/>
      <c r="F422" s="291"/>
      <c r="G422" s="293"/>
      <c r="H422" s="293"/>
      <c r="I422" s="293"/>
      <c r="J422" s="293"/>
      <c r="K422" s="293"/>
      <c r="L422" s="293"/>
      <c r="M422" s="293"/>
      <c r="N422" s="293"/>
      <c r="O422" s="293"/>
      <c r="P422" s="293"/>
      <c r="Q422" s="268"/>
      <c r="R422" s="268"/>
    </row>
    <row r="423" spans="2:18" x14ac:dyDescent="0.3">
      <c r="B423" s="322" t="s">
        <v>251</v>
      </c>
      <c r="C423" s="322"/>
      <c r="D423" s="322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297"/>
      <c r="R423" s="297"/>
    </row>
    <row r="424" spans="2:18" x14ac:dyDescent="0.3">
      <c r="B424" s="485" t="s">
        <v>134</v>
      </c>
      <c r="C424" s="320"/>
      <c r="D424" s="320" t="s">
        <v>255</v>
      </c>
      <c r="E424" s="74"/>
      <c r="F424" s="291"/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</row>
    <row r="425" spans="2:18" x14ac:dyDescent="0.3">
      <c r="B425" s="640" t="s">
        <v>207</v>
      </c>
      <c r="C425" s="640" t="s">
        <v>204</v>
      </c>
      <c r="D425" s="640" t="s">
        <v>205</v>
      </c>
      <c r="E425" s="640" t="s">
        <v>206</v>
      </c>
      <c r="F425" s="291"/>
      <c r="G425" s="230" t="s">
        <v>128</v>
      </c>
      <c r="H425" s="230" t="s">
        <v>131</v>
      </c>
      <c r="I425" s="230" t="s">
        <v>134</v>
      </c>
      <c r="J425" s="230" t="s">
        <v>137</v>
      </c>
      <c r="K425" s="389"/>
      <c r="L425" s="389"/>
      <c r="M425" s="389"/>
      <c r="N425" s="389"/>
      <c r="O425" s="389"/>
      <c r="P425" s="389"/>
      <c r="Q425" s="389"/>
      <c r="R425" s="389"/>
    </row>
    <row r="426" spans="2:18" x14ac:dyDescent="0.3">
      <c r="B426" s="640" t="s">
        <v>325</v>
      </c>
      <c r="C426" s="311">
        <v>77175</v>
      </c>
      <c r="D426" s="311">
        <v>3489</v>
      </c>
      <c r="E426" s="321">
        <v>4.7349564367722419E-2</v>
      </c>
      <c r="F426" s="291"/>
      <c r="G426" s="293">
        <v>24289</v>
      </c>
      <c r="H426" s="293">
        <v>53987</v>
      </c>
      <c r="I426" s="293">
        <v>77175</v>
      </c>
      <c r="J426" s="293">
        <v>0</v>
      </c>
      <c r="K426" s="293"/>
      <c r="L426" s="293"/>
      <c r="M426" s="293"/>
      <c r="N426" s="293"/>
      <c r="O426" s="293"/>
      <c r="P426" s="293"/>
      <c r="Q426" s="293"/>
      <c r="R426" s="293"/>
    </row>
    <row r="427" spans="2:18" x14ac:dyDescent="0.3">
      <c r="B427" s="640" t="s">
        <v>326</v>
      </c>
      <c r="C427" s="311">
        <v>73686</v>
      </c>
      <c r="D427" s="272"/>
      <c r="E427" s="272"/>
      <c r="F427" s="291"/>
      <c r="G427" s="293">
        <v>25272</v>
      </c>
      <c r="H427" s="293">
        <v>46722</v>
      </c>
      <c r="I427" s="293">
        <v>73686</v>
      </c>
      <c r="J427" s="293">
        <v>0</v>
      </c>
      <c r="K427" s="293"/>
      <c r="L427" s="293"/>
      <c r="M427" s="293"/>
      <c r="N427" s="293"/>
      <c r="O427" s="293"/>
      <c r="P427" s="293"/>
      <c r="Q427" s="293"/>
      <c r="R427" s="293"/>
    </row>
    <row r="428" spans="2:18" x14ac:dyDescent="0.3">
      <c r="B428" s="640"/>
      <c r="C428" s="311"/>
      <c r="D428" s="640"/>
      <c r="E428" s="640"/>
      <c r="F428" s="291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68"/>
      <c r="R428" s="268"/>
    </row>
    <row r="429" spans="2:18" x14ac:dyDescent="0.3">
      <c r="B429" s="485" t="s">
        <v>238</v>
      </c>
      <c r="C429" s="320"/>
      <c r="D429" s="320" t="s">
        <v>256</v>
      </c>
      <c r="E429" s="74"/>
      <c r="F429" s="291"/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</row>
    <row r="430" spans="2:18" x14ac:dyDescent="0.3">
      <c r="B430" s="640" t="s">
        <v>207</v>
      </c>
      <c r="C430" s="640" t="s">
        <v>204</v>
      </c>
      <c r="D430" s="640" t="s">
        <v>205</v>
      </c>
      <c r="E430" s="640" t="s">
        <v>206</v>
      </c>
      <c r="F430" s="291"/>
      <c r="G430" s="230" t="s">
        <v>128</v>
      </c>
      <c r="H430" s="230" t="s">
        <v>237</v>
      </c>
      <c r="I430" s="230" t="s">
        <v>238</v>
      </c>
      <c r="J430" s="230" t="s">
        <v>239</v>
      </c>
      <c r="K430" s="389"/>
      <c r="L430" s="389"/>
      <c r="M430" s="389"/>
      <c r="N430" s="389"/>
      <c r="O430" s="389"/>
      <c r="P430" s="389"/>
      <c r="Q430" s="389"/>
      <c r="R430" s="389"/>
    </row>
    <row r="431" spans="2:18" x14ac:dyDescent="0.3">
      <c r="B431" s="640" t="s">
        <v>325</v>
      </c>
      <c r="C431" s="311">
        <v>23188</v>
      </c>
      <c r="D431" s="311">
        <v>-3776</v>
      </c>
      <c r="E431" s="321">
        <v>-0.14003856994511199</v>
      </c>
      <c r="F431" s="291"/>
      <c r="G431" s="293">
        <v>24289</v>
      </c>
      <c r="H431" s="293">
        <v>29698</v>
      </c>
      <c r="I431" s="293">
        <v>23188</v>
      </c>
      <c r="J431" s="293">
        <v>0</v>
      </c>
      <c r="K431" s="293"/>
      <c r="L431" s="293"/>
      <c r="M431" s="293"/>
      <c r="N431" s="293"/>
      <c r="O431" s="293"/>
      <c r="P431" s="293"/>
      <c r="Q431" s="268"/>
      <c r="R431" s="268"/>
    </row>
    <row r="432" spans="2:18" x14ac:dyDescent="0.3">
      <c r="B432" s="640" t="s">
        <v>326</v>
      </c>
      <c r="C432" s="311">
        <v>26964</v>
      </c>
      <c r="D432" s="272"/>
      <c r="E432" s="272"/>
      <c r="F432" s="291"/>
      <c r="G432" s="293">
        <v>25272</v>
      </c>
      <c r="H432" s="293">
        <v>21450</v>
      </c>
      <c r="I432" s="293">
        <v>26964</v>
      </c>
      <c r="J432" s="293">
        <v>0</v>
      </c>
      <c r="K432" s="293"/>
      <c r="L432" s="293"/>
      <c r="M432" s="293"/>
      <c r="N432" s="293"/>
      <c r="O432" s="293"/>
      <c r="P432" s="293"/>
      <c r="Q432" s="268"/>
      <c r="R432" s="268"/>
    </row>
    <row r="433" spans="2:18" x14ac:dyDescent="0.3">
      <c r="B433" s="640"/>
      <c r="C433" s="311"/>
      <c r="D433" s="640"/>
      <c r="E433" s="640"/>
      <c r="F433" s="291"/>
      <c r="G433" s="293"/>
      <c r="H433" s="293"/>
      <c r="I433" s="293"/>
      <c r="J433" s="293"/>
      <c r="K433" s="293"/>
      <c r="L433" s="293"/>
      <c r="M433" s="293"/>
      <c r="N433" s="293"/>
      <c r="O433" s="293"/>
      <c r="P433" s="293"/>
      <c r="Q433" s="268"/>
      <c r="R433" s="268"/>
    </row>
    <row r="434" spans="2:18" x14ac:dyDescent="0.3">
      <c r="B434" s="322" t="s">
        <v>252</v>
      </c>
      <c r="C434" s="322"/>
      <c r="D434" s="322"/>
      <c r="E434" s="323"/>
      <c r="F434" s="323"/>
      <c r="G434" s="323"/>
      <c r="H434" s="323"/>
      <c r="I434" s="323"/>
      <c r="J434" s="323"/>
      <c r="K434" s="323"/>
      <c r="L434" s="323"/>
      <c r="M434" s="323"/>
      <c r="N434" s="323"/>
      <c r="O434" s="323"/>
      <c r="P434" s="323"/>
      <c r="Q434" s="297"/>
      <c r="R434" s="297"/>
    </row>
    <row r="435" spans="2:18" x14ac:dyDescent="0.3">
      <c r="B435" s="485" t="s">
        <v>134</v>
      </c>
      <c r="C435" s="320"/>
      <c r="D435" s="320" t="s">
        <v>255</v>
      </c>
      <c r="E435" s="74"/>
      <c r="F435" s="291"/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</row>
    <row r="436" spans="2:18" x14ac:dyDescent="0.3">
      <c r="B436" s="640" t="s">
        <v>207</v>
      </c>
      <c r="C436" s="640" t="s">
        <v>204</v>
      </c>
      <c r="D436" s="640" t="s">
        <v>205</v>
      </c>
      <c r="E436" s="640" t="s">
        <v>206</v>
      </c>
      <c r="F436" s="291"/>
      <c r="G436" s="230" t="s">
        <v>128</v>
      </c>
      <c r="H436" s="230" t="s">
        <v>131</v>
      </c>
      <c r="I436" s="230" t="s">
        <v>134</v>
      </c>
      <c r="J436" s="230" t="s">
        <v>137</v>
      </c>
      <c r="K436" s="389"/>
      <c r="L436" s="389"/>
      <c r="M436" s="389"/>
      <c r="N436" s="389"/>
      <c r="O436" s="389"/>
      <c r="P436" s="389"/>
      <c r="Q436" s="389"/>
      <c r="R436" s="389"/>
    </row>
    <row r="437" spans="2:18" x14ac:dyDescent="0.3">
      <c r="B437" s="640" t="s">
        <v>325</v>
      </c>
      <c r="C437" s="311">
        <v>760185</v>
      </c>
      <c r="D437" s="311">
        <v>19164</v>
      </c>
      <c r="E437" s="321">
        <v>2.5861615257867232E-2</v>
      </c>
      <c r="F437" s="291"/>
      <c r="G437" s="293">
        <v>309534</v>
      </c>
      <c r="H437" s="293">
        <v>612834</v>
      </c>
      <c r="I437" s="293">
        <v>760185</v>
      </c>
      <c r="J437" s="293">
        <v>0</v>
      </c>
      <c r="K437" s="293"/>
      <c r="L437" s="293"/>
      <c r="M437" s="293"/>
      <c r="N437" s="293"/>
      <c r="O437" s="293"/>
      <c r="P437" s="293"/>
      <c r="Q437" s="293"/>
      <c r="R437" s="293"/>
    </row>
    <row r="438" spans="2:18" x14ac:dyDescent="0.3">
      <c r="B438" s="640" t="s">
        <v>326</v>
      </c>
      <c r="C438" s="311">
        <v>741021</v>
      </c>
      <c r="D438" s="272"/>
      <c r="E438" s="272"/>
      <c r="F438" s="291"/>
      <c r="G438" s="293">
        <v>299975</v>
      </c>
      <c r="H438" s="293">
        <v>461046</v>
      </c>
      <c r="I438" s="293">
        <v>741021</v>
      </c>
      <c r="J438" s="293">
        <v>0</v>
      </c>
      <c r="K438" s="293"/>
      <c r="L438" s="293"/>
      <c r="M438" s="293"/>
      <c r="N438" s="293"/>
      <c r="O438" s="293"/>
      <c r="P438" s="293"/>
      <c r="Q438" s="293"/>
      <c r="R438" s="293"/>
    </row>
    <row r="439" spans="2:18" x14ac:dyDescent="0.3">
      <c r="B439" s="640"/>
      <c r="C439" s="311"/>
      <c r="D439" s="640"/>
      <c r="E439" s="640"/>
      <c r="F439" s="291"/>
      <c r="G439" s="293"/>
      <c r="H439" s="293"/>
      <c r="I439" s="293"/>
      <c r="J439" s="293"/>
      <c r="K439" s="293"/>
      <c r="L439" s="293"/>
      <c r="M439" s="293"/>
      <c r="N439" s="293"/>
      <c r="O439" s="293"/>
      <c r="P439" s="293"/>
      <c r="Q439" s="268"/>
      <c r="R439" s="268"/>
    </row>
    <row r="440" spans="2:18" x14ac:dyDescent="0.3">
      <c r="B440" s="485" t="s">
        <v>238</v>
      </c>
      <c r="C440" s="320"/>
      <c r="D440" s="320" t="s">
        <v>256</v>
      </c>
      <c r="E440" s="74"/>
      <c r="F440" s="291"/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</row>
    <row r="441" spans="2:18" x14ac:dyDescent="0.3">
      <c r="B441" s="640" t="s">
        <v>207</v>
      </c>
      <c r="C441" s="640" t="s">
        <v>204</v>
      </c>
      <c r="D441" s="640" t="s">
        <v>205</v>
      </c>
      <c r="E441" s="640" t="s">
        <v>206</v>
      </c>
      <c r="F441" s="291"/>
      <c r="G441" s="230" t="s">
        <v>128</v>
      </c>
      <c r="H441" s="230" t="s">
        <v>237</v>
      </c>
      <c r="I441" s="230" t="s">
        <v>238</v>
      </c>
      <c r="J441" s="230" t="s">
        <v>239</v>
      </c>
      <c r="K441" s="389"/>
      <c r="L441" s="389"/>
      <c r="M441" s="389"/>
      <c r="N441" s="389"/>
      <c r="O441" s="389"/>
      <c r="P441" s="389"/>
      <c r="Q441" s="389"/>
      <c r="R441" s="389"/>
    </row>
    <row r="442" spans="2:18" x14ac:dyDescent="0.3">
      <c r="B442" s="640" t="s">
        <v>325</v>
      </c>
      <c r="C442" s="311">
        <v>147351</v>
      </c>
      <c r="D442" s="311">
        <v>-132624</v>
      </c>
      <c r="E442" s="321">
        <v>-0.47369943744977228</v>
      </c>
      <c r="F442" s="291"/>
      <c r="G442" s="293">
        <v>309534</v>
      </c>
      <c r="H442" s="293">
        <v>303300</v>
      </c>
      <c r="I442" s="293">
        <v>147351</v>
      </c>
      <c r="J442" s="293">
        <v>0</v>
      </c>
      <c r="K442" s="293"/>
      <c r="L442" s="293"/>
      <c r="M442" s="293"/>
      <c r="N442" s="293"/>
      <c r="O442" s="293"/>
      <c r="P442" s="293"/>
      <c r="Q442" s="268"/>
      <c r="R442" s="268"/>
    </row>
    <row r="443" spans="2:18" x14ac:dyDescent="0.3">
      <c r="B443" s="640" t="s">
        <v>326</v>
      </c>
      <c r="C443" s="311">
        <v>279975</v>
      </c>
      <c r="D443" s="272"/>
      <c r="E443" s="272"/>
      <c r="F443" s="291"/>
      <c r="G443" s="293">
        <v>299975</v>
      </c>
      <c r="H443" s="293">
        <v>161071</v>
      </c>
      <c r="I443" s="293">
        <v>279975</v>
      </c>
      <c r="J443" s="293">
        <v>0</v>
      </c>
      <c r="K443" s="293"/>
      <c r="L443" s="293"/>
      <c r="M443" s="293"/>
      <c r="N443" s="293"/>
      <c r="O443" s="293"/>
      <c r="P443" s="293"/>
      <c r="Q443" s="268"/>
      <c r="R443" s="268"/>
    </row>
    <row r="446" spans="2:18" x14ac:dyDescent="0.3">
      <c r="B446" s="316" t="s">
        <v>321</v>
      </c>
      <c r="C446" s="316"/>
      <c r="D446" s="324"/>
      <c r="E446" s="317"/>
      <c r="F446" s="317"/>
      <c r="G446" s="317"/>
      <c r="H446" s="317"/>
      <c r="I446" s="317"/>
      <c r="J446" s="317"/>
      <c r="K446" s="317"/>
      <c r="L446" s="317"/>
      <c r="M446" s="317"/>
      <c r="N446" s="317"/>
      <c r="O446" s="317"/>
      <c r="P446" s="317"/>
      <c r="Q446" s="273"/>
      <c r="R446" s="273"/>
    </row>
    <row r="447" spans="2:18" x14ac:dyDescent="0.3">
      <c r="B447" s="318" t="s">
        <v>250</v>
      </c>
      <c r="C447" s="318"/>
      <c r="D447" s="318"/>
      <c r="E447" s="319"/>
      <c r="F447" s="319"/>
      <c r="G447" s="319"/>
      <c r="H447" s="319"/>
      <c r="I447" s="319"/>
      <c r="J447" s="319"/>
      <c r="K447" s="319"/>
      <c r="L447" s="319"/>
      <c r="M447" s="319"/>
      <c r="N447" s="319"/>
      <c r="O447" s="319"/>
      <c r="P447" s="319"/>
      <c r="Q447" s="295"/>
      <c r="R447" s="295"/>
    </row>
    <row r="448" spans="2:18" x14ac:dyDescent="0.3">
      <c r="B448" s="485" t="s">
        <v>134</v>
      </c>
      <c r="C448" s="320"/>
      <c r="D448" s="320" t="s">
        <v>255</v>
      </c>
      <c r="E448" s="74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</row>
    <row r="449" spans="2:18" x14ac:dyDescent="0.3">
      <c r="B449" s="640" t="s">
        <v>207</v>
      </c>
      <c r="C449" s="640" t="s">
        <v>204</v>
      </c>
      <c r="D449" s="640" t="s">
        <v>205</v>
      </c>
      <c r="E449" s="640" t="s">
        <v>206</v>
      </c>
      <c r="F449" s="291"/>
      <c r="G449" s="230" t="s">
        <v>128</v>
      </c>
      <c r="H449" s="230" t="s">
        <v>131</v>
      </c>
      <c r="I449" s="230" t="s">
        <v>134</v>
      </c>
      <c r="J449" s="230" t="s">
        <v>137</v>
      </c>
      <c r="K449" s="389"/>
      <c r="L449" s="389"/>
      <c r="M449" s="389"/>
      <c r="N449" s="389"/>
      <c r="O449" s="389"/>
      <c r="P449" s="389"/>
      <c r="Q449" s="389"/>
      <c r="R449" s="389"/>
    </row>
    <row r="450" spans="2:18" x14ac:dyDescent="0.3">
      <c r="B450" s="640" t="s">
        <v>325</v>
      </c>
      <c r="C450" s="311">
        <v>861124</v>
      </c>
      <c r="D450" s="311">
        <v>26042</v>
      </c>
      <c r="E450" s="321">
        <v>3.1184961476836914E-2</v>
      </c>
      <c r="F450" s="291"/>
      <c r="G450" s="293">
        <v>339497</v>
      </c>
      <c r="H450" s="293">
        <v>683537</v>
      </c>
      <c r="I450" s="293">
        <v>861124</v>
      </c>
      <c r="J450" s="293">
        <v>0</v>
      </c>
      <c r="K450" s="293"/>
      <c r="L450" s="293"/>
      <c r="M450" s="293"/>
      <c r="N450" s="293"/>
      <c r="O450" s="293"/>
      <c r="P450" s="293"/>
      <c r="Q450" s="293"/>
      <c r="R450" s="293"/>
    </row>
    <row r="451" spans="2:18" x14ac:dyDescent="0.3">
      <c r="B451" s="640" t="s">
        <v>326</v>
      </c>
      <c r="C451" s="311">
        <v>835082</v>
      </c>
      <c r="D451" s="272"/>
      <c r="E451" s="272"/>
      <c r="F451" s="291"/>
      <c r="G451" s="293">
        <v>329838</v>
      </c>
      <c r="H451" s="293">
        <v>522177</v>
      </c>
      <c r="I451" s="293">
        <v>835082</v>
      </c>
      <c r="J451" s="293">
        <v>0</v>
      </c>
      <c r="K451" s="293"/>
      <c r="L451" s="293"/>
      <c r="M451" s="293"/>
      <c r="N451" s="293"/>
      <c r="O451" s="293"/>
      <c r="P451" s="293"/>
      <c r="Q451" s="293"/>
      <c r="R451" s="293"/>
    </row>
    <row r="452" spans="2:18" x14ac:dyDescent="0.3">
      <c r="B452" s="640"/>
      <c r="C452" s="311"/>
      <c r="D452" s="640"/>
      <c r="E452" s="640"/>
      <c r="F452" s="291"/>
      <c r="G452" s="293"/>
      <c r="H452" s="293"/>
      <c r="I452" s="293"/>
      <c r="J452" s="293"/>
      <c r="K452" s="293"/>
      <c r="L452" s="293"/>
      <c r="M452" s="293"/>
      <c r="N452" s="293"/>
      <c r="O452" s="293"/>
      <c r="P452" s="293"/>
      <c r="Q452" s="268"/>
      <c r="R452" s="268"/>
    </row>
    <row r="453" spans="2:18" x14ac:dyDescent="0.3">
      <c r="B453" s="485" t="s">
        <v>238</v>
      </c>
      <c r="C453" s="320"/>
      <c r="D453" s="320" t="s">
        <v>256</v>
      </c>
      <c r="E453" s="74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</row>
    <row r="454" spans="2:18" x14ac:dyDescent="0.3">
      <c r="B454" s="640" t="s">
        <v>207</v>
      </c>
      <c r="C454" s="640" t="s">
        <v>204</v>
      </c>
      <c r="D454" s="640" t="s">
        <v>205</v>
      </c>
      <c r="E454" s="640" t="s">
        <v>206</v>
      </c>
      <c r="F454" s="291"/>
      <c r="G454" s="230" t="s">
        <v>128</v>
      </c>
      <c r="H454" s="230" t="s">
        <v>237</v>
      </c>
      <c r="I454" s="230" t="s">
        <v>238</v>
      </c>
      <c r="J454" s="230" t="s">
        <v>239</v>
      </c>
      <c r="K454" s="389"/>
      <c r="L454" s="389"/>
      <c r="M454" s="389"/>
      <c r="N454" s="389"/>
      <c r="O454" s="389"/>
      <c r="P454" s="389"/>
      <c r="Q454" s="389"/>
      <c r="R454" s="389"/>
    </row>
    <row r="455" spans="2:18" x14ac:dyDescent="0.3">
      <c r="B455" s="640" t="s">
        <v>325</v>
      </c>
      <c r="C455" s="311">
        <v>177587</v>
      </c>
      <c r="D455" s="311">
        <v>-135318</v>
      </c>
      <c r="E455" s="321">
        <v>-0.43245713555232423</v>
      </c>
      <c r="F455" s="291"/>
      <c r="G455" s="293">
        <v>339497</v>
      </c>
      <c r="H455" s="293">
        <v>344040</v>
      </c>
      <c r="I455" s="293">
        <v>177587</v>
      </c>
      <c r="J455" s="293">
        <v>0</v>
      </c>
      <c r="K455" s="293"/>
      <c r="L455" s="293"/>
      <c r="M455" s="293"/>
      <c r="N455" s="293"/>
      <c r="O455" s="293"/>
      <c r="P455" s="293"/>
      <c r="Q455" s="268"/>
      <c r="R455" s="268"/>
    </row>
    <row r="456" spans="2:18" x14ac:dyDescent="0.3">
      <c r="B456" s="640" t="s">
        <v>326</v>
      </c>
      <c r="C456" s="311">
        <v>312905</v>
      </c>
      <c r="D456" s="272"/>
      <c r="E456" s="272"/>
      <c r="F456" s="291"/>
      <c r="G456" s="293">
        <v>329838</v>
      </c>
      <c r="H456" s="293">
        <v>192339</v>
      </c>
      <c r="I456" s="293">
        <v>312905</v>
      </c>
      <c r="J456" s="293">
        <v>0</v>
      </c>
      <c r="K456" s="293"/>
      <c r="L456" s="293"/>
      <c r="M456" s="293"/>
      <c r="N456" s="293"/>
      <c r="O456" s="293"/>
      <c r="P456" s="293"/>
      <c r="Q456" s="268"/>
      <c r="R456" s="268"/>
    </row>
    <row r="457" spans="2:18" x14ac:dyDescent="0.3">
      <c r="B457" s="640"/>
      <c r="C457" s="311"/>
      <c r="D457" s="640"/>
      <c r="E457" s="640"/>
      <c r="F457" s="291"/>
      <c r="G457" s="293"/>
      <c r="H457" s="293"/>
      <c r="I457" s="293"/>
      <c r="J457" s="293"/>
      <c r="K457" s="293"/>
      <c r="L457" s="293"/>
      <c r="M457" s="293"/>
      <c r="N457" s="293"/>
      <c r="O457" s="293"/>
      <c r="P457" s="293"/>
      <c r="Q457" s="268"/>
      <c r="R457" s="268"/>
    </row>
    <row r="458" spans="2:18" x14ac:dyDescent="0.3">
      <c r="B458" s="322" t="s">
        <v>251</v>
      </c>
      <c r="C458" s="322"/>
      <c r="D458" s="322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297"/>
      <c r="R458" s="297"/>
    </row>
    <row r="459" spans="2:18" x14ac:dyDescent="0.3">
      <c r="B459" s="485" t="s">
        <v>134</v>
      </c>
      <c r="C459" s="320"/>
      <c r="D459" s="320" t="s">
        <v>255</v>
      </c>
      <c r="E459" s="74"/>
      <c r="F459" s="291"/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</row>
    <row r="460" spans="2:18" x14ac:dyDescent="0.3">
      <c r="B460" s="640" t="s">
        <v>207</v>
      </c>
      <c r="C460" s="640" t="s">
        <v>204</v>
      </c>
      <c r="D460" s="640" t="s">
        <v>205</v>
      </c>
      <c r="E460" s="640" t="s">
        <v>206</v>
      </c>
      <c r="F460" s="291"/>
      <c r="G460" s="230" t="s">
        <v>128</v>
      </c>
      <c r="H460" s="230" t="s">
        <v>131</v>
      </c>
      <c r="I460" s="230" t="s">
        <v>134</v>
      </c>
      <c r="J460" s="230" t="s">
        <v>137</v>
      </c>
      <c r="K460" s="389"/>
      <c r="L460" s="389"/>
      <c r="M460" s="389"/>
      <c r="N460" s="389"/>
      <c r="O460" s="389"/>
      <c r="P460" s="389"/>
      <c r="Q460" s="389"/>
      <c r="R460" s="389"/>
    </row>
    <row r="461" spans="2:18" x14ac:dyDescent="0.3">
      <c r="B461" s="640" t="s">
        <v>325</v>
      </c>
      <c r="C461" s="311">
        <v>92010</v>
      </c>
      <c r="D461" s="311">
        <v>5042</v>
      </c>
      <c r="E461" s="321">
        <v>5.7975347254162424E-2</v>
      </c>
      <c r="F461" s="291"/>
      <c r="G461" s="293">
        <v>27223</v>
      </c>
      <c r="H461" s="293">
        <v>64631</v>
      </c>
      <c r="I461" s="293">
        <v>92010</v>
      </c>
      <c r="J461" s="293">
        <v>0</v>
      </c>
      <c r="K461" s="293"/>
      <c r="L461" s="293"/>
      <c r="M461" s="293"/>
      <c r="N461" s="293"/>
      <c r="O461" s="293"/>
      <c r="P461" s="293"/>
      <c r="Q461" s="293"/>
      <c r="R461" s="293"/>
    </row>
    <row r="462" spans="2:18" x14ac:dyDescent="0.3">
      <c r="B462" s="640" t="s">
        <v>326</v>
      </c>
      <c r="C462" s="311">
        <v>86968</v>
      </c>
      <c r="D462" s="272"/>
      <c r="E462" s="272"/>
      <c r="F462" s="291"/>
      <c r="G462" s="293">
        <v>27561</v>
      </c>
      <c r="H462" s="293">
        <v>55210</v>
      </c>
      <c r="I462" s="293">
        <v>86968</v>
      </c>
      <c r="J462" s="293">
        <v>0</v>
      </c>
      <c r="K462" s="293"/>
      <c r="L462" s="293"/>
      <c r="M462" s="293"/>
      <c r="N462" s="293"/>
      <c r="O462" s="293"/>
      <c r="P462" s="293"/>
      <c r="Q462" s="293"/>
      <c r="R462" s="293"/>
    </row>
    <row r="463" spans="2:18" x14ac:dyDescent="0.3">
      <c r="B463" s="640"/>
      <c r="C463" s="311"/>
      <c r="D463" s="640"/>
      <c r="E463" s="640"/>
      <c r="F463" s="291"/>
      <c r="G463" s="293"/>
      <c r="H463" s="293"/>
      <c r="I463" s="293"/>
      <c r="J463" s="293"/>
      <c r="K463" s="293"/>
      <c r="L463" s="293"/>
      <c r="M463" s="293"/>
      <c r="N463" s="293"/>
      <c r="O463" s="293"/>
      <c r="P463" s="293"/>
      <c r="Q463" s="268"/>
      <c r="R463" s="268"/>
    </row>
    <row r="464" spans="2:18" x14ac:dyDescent="0.3">
      <c r="B464" s="485" t="s">
        <v>238</v>
      </c>
      <c r="C464" s="320"/>
      <c r="D464" s="320" t="s">
        <v>256</v>
      </c>
      <c r="E464" s="74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</row>
    <row r="465" spans="2:18" x14ac:dyDescent="0.3">
      <c r="B465" s="640" t="s">
        <v>207</v>
      </c>
      <c r="C465" s="640" t="s">
        <v>204</v>
      </c>
      <c r="D465" s="640" t="s">
        <v>205</v>
      </c>
      <c r="E465" s="640" t="s">
        <v>206</v>
      </c>
      <c r="F465" s="291"/>
      <c r="G465" s="230" t="s">
        <v>128</v>
      </c>
      <c r="H465" s="230" t="s">
        <v>237</v>
      </c>
      <c r="I465" s="230" t="s">
        <v>238</v>
      </c>
      <c r="J465" s="230" t="s">
        <v>239</v>
      </c>
      <c r="K465" s="389"/>
      <c r="L465" s="389"/>
      <c r="M465" s="389"/>
      <c r="N465" s="389"/>
      <c r="O465" s="389"/>
      <c r="P465" s="389"/>
      <c r="Q465" s="389"/>
      <c r="R465" s="389"/>
    </row>
    <row r="466" spans="2:18" x14ac:dyDescent="0.3">
      <c r="B466" s="640" t="s">
        <v>325</v>
      </c>
      <c r="C466" s="311">
        <v>27379</v>
      </c>
      <c r="D466" s="311">
        <v>-4379</v>
      </c>
      <c r="E466" s="321">
        <v>-0.13788651678317276</v>
      </c>
      <c r="F466" s="291"/>
      <c r="G466" s="293">
        <v>27223</v>
      </c>
      <c r="H466" s="293">
        <v>37408</v>
      </c>
      <c r="I466" s="293">
        <v>27379</v>
      </c>
      <c r="J466" s="293">
        <v>0</v>
      </c>
      <c r="K466" s="293"/>
      <c r="L466" s="293"/>
      <c r="M466" s="293"/>
      <c r="N466" s="293"/>
      <c r="O466" s="293"/>
      <c r="P466" s="293"/>
      <c r="Q466" s="268"/>
      <c r="R466" s="268"/>
    </row>
    <row r="467" spans="2:18" x14ac:dyDescent="0.3">
      <c r="B467" s="640" t="s">
        <v>326</v>
      </c>
      <c r="C467" s="311">
        <v>31758</v>
      </c>
      <c r="D467" s="272"/>
      <c r="E467" s="272"/>
      <c r="F467" s="291"/>
      <c r="G467" s="293">
        <v>27561</v>
      </c>
      <c r="H467" s="293">
        <v>27649</v>
      </c>
      <c r="I467" s="293">
        <v>31758</v>
      </c>
      <c r="J467" s="293">
        <v>0</v>
      </c>
      <c r="K467" s="293"/>
      <c r="L467" s="293"/>
      <c r="M467" s="293"/>
      <c r="N467" s="293"/>
      <c r="O467" s="293"/>
      <c r="P467" s="293"/>
      <c r="Q467" s="268"/>
      <c r="R467" s="268"/>
    </row>
    <row r="468" spans="2:18" x14ac:dyDescent="0.3">
      <c r="B468" s="640"/>
      <c r="C468" s="311"/>
      <c r="D468" s="640"/>
      <c r="E468" s="640"/>
      <c r="F468" s="291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68"/>
      <c r="R468" s="268"/>
    </row>
    <row r="469" spans="2:18" x14ac:dyDescent="0.3">
      <c r="B469" s="322" t="s">
        <v>252</v>
      </c>
      <c r="C469" s="322"/>
      <c r="D469" s="322"/>
      <c r="E469" s="323"/>
      <c r="F469" s="323"/>
      <c r="G469" s="323"/>
      <c r="H469" s="323"/>
      <c r="I469" s="323"/>
      <c r="J469" s="323"/>
      <c r="K469" s="323"/>
      <c r="L469" s="323"/>
      <c r="M469" s="323"/>
      <c r="N469" s="323"/>
      <c r="O469" s="323"/>
      <c r="P469" s="323"/>
      <c r="Q469" s="297"/>
      <c r="R469" s="297"/>
    </row>
    <row r="470" spans="2:18" x14ac:dyDescent="0.3">
      <c r="B470" s="485" t="s">
        <v>134</v>
      </c>
      <c r="C470" s="320"/>
      <c r="D470" s="320" t="s">
        <v>255</v>
      </c>
      <c r="E470" s="74"/>
      <c r="F470" s="291"/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</row>
    <row r="471" spans="2:18" x14ac:dyDescent="0.3">
      <c r="B471" s="640" t="s">
        <v>207</v>
      </c>
      <c r="C471" s="640" t="s">
        <v>204</v>
      </c>
      <c r="D471" s="640" t="s">
        <v>205</v>
      </c>
      <c r="E471" s="640" t="s">
        <v>206</v>
      </c>
      <c r="F471" s="291"/>
      <c r="G471" s="230" t="s">
        <v>128</v>
      </c>
      <c r="H471" s="230" t="s">
        <v>131</v>
      </c>
      <c r="I471" s="230" t="s">
        <v>134</v>
      </c>
      <c r="J471" s="230" t="s">
        <v>137</v>
      </c>
      <c r="K471" s="389"/>
      <c r="L471" s="389"/>
      <c r="M471" s="389"/>
      <c r="N471" s="389"/>
      <c r="O471" s="389"/>
      <c r="P471" s="389"/>
      <c r="Q471" s="389"/>
      <c r="R471" s="389"/>
    </row>
    <row r="472" spans="2:18" x14ac:dyDescent="0.3">
      <c r="B472" s="640" t="s">
        <v>325</v>
      </c>
      <c r="C472" s="311">
        <v>769592</v>
      </c>
      <c r="D472" s="311">
        <v>19979</v>
      </c>
      <c r="E472" s="321">
        <v>2.665241931503326E-2</v>
      </c>
      <c r="F472" s="291"/>
      <c r="G472" s="293">
        <v>311897</v>
      </c>
      <c r="H472" s="293">
        <v>619477</v>
      </c>
      <c r="I472" s="293">
        <v>769592</v>
      </c>
      <c r="J472" s="293">
        <v>0</v>
      </c>
      <c r="K472" s="293"/>
      <c r="L472" s="293"/>
      <c r="M472" s="293"/>
      <c r="N472" s="293"/>
      <c r="O472" s="293"/>
      <c r="P472" s="293"/>
      <c r="Q472" s="293"/>
      <c r="R472" s="293"/>
    </row>
    <row r="473" spans="2:18" x14ac:dyDescent="0.3">
      <c r="B473" s="640" t="s">
        <v>326</v>
      </c>
      <c r="C473" s="311">
        <v>749613</v>
      </c>
      <c r="D473" s="272"/>
      <c r="E473" s="272"/>
      <c r="F473" s="291"/>
      <c r="G473" s="293">
        <v>302086</v>
      </c>
      <c r="H473" s="293">
        <v>467491</v>
      </c>
      <c r="I473" s="293">
        <v>749613</v>
      </c>
      <c r="J473" s="293">
        <v>0</v>
      </c>
      <c r="K473" s="293"/>
      <c r="L473" s="293"/>
      <c r="M473" s="293"/>
      <c r="N473" s="293"/>
      <c r="O473" s="293"/>
      <c r="P473" s="293"/>
      <c r="Q473" s="293"/>
      <c r="R473" s="293"/>
    </row>
    <row r="474" spans="2:18" x14ac:dyDescent="0.3">
      <c r="B474" s="640"/>
      <c r="C474" s="311"/>
      <c r="D474" s="640"/>
      <c r="E474" s="640"/>
      <c r="F474" s="291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68"/>
      <c r="R474" s="268"/>
    </row>
    <row r="475" spans="2:18" x14ac:dyDescent="0.3">
      <c r="B475" s="485" t="s">
        <v>238</v>
      </c>
      <c r="C475" s="320"/>
      <c r="D475" s="320" t="s">
        <v>256</v>
      </c>
      <c r="E475" s="74"/>
      <c r="F475" s="291"/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</row>
    <row r="476" spans="2:18" x14ac:dyDescent="0.3">
      <c r="B476" s="640" t="s">
        <v>207</v>
      </c>
      <c r="C476" s="640" t="s">
        <v>204</v>
      </c>
      <c r="D476" s="640" t="s">
        <v>205</v>
      </c>
      <c r="E476" s="640" t="s">
        <v>206</v>
      </c>
      <c r="F476" s="291"/>
      <c r="G476" s="230" t="s">
        <v>128</v>
      </c>
      <c r="H476" s="230" t="s">
        <v>237</v>
      </c>
      <c r="I476" s="230" t="s">
        <v>238</v>
      </c>
      <c r="J476" s="230" t="s">
        <v>239</v>
      </c>
      <c r="K476" s="389"/>
      <c r="L476" s="389"/>
      <c r="M476" s="389"/>
      <c r="N476" s="389"/>
      <c r="O476" s="389"/>
      <c r="P476" s="389"/>
      <c r="Q476" s="389"/>
      <c r="R476" s="389"/>
    </row>
    <row r="477" spans="2:18" x14ac:dyDescent="0.3">
      <c r="B477" s="640" t="s">
        <v>325</v>
      </c>
      <c r="C477" s="311">
        <v>150115</v>
      </c>
      <c r="D477" s="311">
        <v>-132007</v>
      </c>
      <c r="E477" s="321">
        <v>-0.46790750101020129</v>
      </c>
      <c r="F477" s="291"/>
      <c r="G477" s="293">
        <v>311897</v>
      </c>
      <c r="H477" s="293">
        <v>307580</v>
      </c>
      <c r="I477" s="293">
        <v>150115</v>
      </c>
      <c r="J477" s="293">
        <v>0</v>
      </c>
      <c r="K477" s="293"/>
      <c r="L477" s="293"/>
      <c r="M477" s="293"/>
      <c r="N477" s="293"/>
      <c r="O477" s="293"/>
      <c r="P477" s="293"/>
      <c r="Q477" s="268"/>
      <c r="R477" s="268"/>
    </row>
    <row r="478" spans="2:18" x14ac:dyDescent="0.3">
      <c r="B478" s="640" t="s">
        <v>326</v>
      </c>
      <c r="C478" s="311">
        <v>282122</v>
      </c>
      <c r="D478" s="272"/>
      <c r="E478" s="272"/>
      <c r="F478" s="291"/>
      <c r="G478" s="293">
        <v>302086</v>
      </c>
      <c r="H478" s="293">
        <v>165405</v>
      </c>
      <c r="I478" s="293">
        <v>282122</v>
      </c>
      <c r="J478" s="293">
        <v>0</v>
      </c>
      <c r="K478" s="293"/>
      <c r="L478" s="293"/>
      <c r="M478" s="293"/>
      <c r="N478" s="293"/>
      <c r="O478" s="293"/>
      <c r="P478" s="293"/>
      <c r="Q478" s="268"/>
      <c r="R478" s="268"/>
    </row>
    <row r="481" spans="2:18" x14ac:dyDescent="0.3"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</row>
    <row r="483" spans="2:18" x14ac:dyDescent="0.3">
      <c r="K483" s="643" t="s">
        <v>312</v>
      </c>
      <c r="L483" s="643"/>
      <c r="M483" s="643"/>
      <c r="N483" s="644"/>
      <c r="O483" s="641">
        <v>44484</v>
      </c>
      <c r="P483" s="642"/>
      <c r="Q483" s="645" t="s">
        <v>177</v>
      </c>
      <c r="R483" s="646"/>
    </row>
  </sheetData>
  <phoneticPr fontId="12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Přehled dodání</vt:lpstr>
      <vt:lpstr>Datové podklady</vt:lpstr>
      <vt:lpstr>Měsíční výroba PDF</vt:lpstr>
      <vt:lpstr>Měsíční výroba (CZ)_PDF </vt:lpstr>
      <vt:lpstr>Kvartální výroba (CZ)_XLS</vt:lpstr>
      <vt:lpstr>List1</vt:lpstr>
      <vt:lpstr>'Datové podklady'!Oblast_tisku</vt:lpstr>
      <vt:lpstr>'Kvartální výroba (CZ)_XLS'!Oblast_tisku</vt:lpstr>
      <vt:lpstr>'Měsíční výroba (CZ)_PDF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2021-10-12T20:04:58Z</cp:lastPrinted>
  <dcterms:created xsi:type="dcterms:W3CDTF">2015-06-05T18:19:34Z</dcterms:created>
  <dcterms:modified xsi:type="dcterms:W3CDTF">2021-10-12T20:07:49Z</dcterms:modified>
</cp:coreProperties>
</file>